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VĂN LANG 2026\6. CÔNG KHAI\"/>
    </mc:Choice>
  </mc:AlternateContent>
  <xr:revisionPtr revIDLastSave="0" documentId="13_ncr:1_{C6976F5A-5AAC-4B75-A418-4B76A1287113}" xr6:coauthVersionLast="47" xr6:coauthVersionMax="47" xr10:uidLastSave="{00000000-0000-0000-0000-000000000000}"/>
  <bookViews>
    <workbookView xWindow="-120" yWindow="-120" windowWidth="29040" windowHeight="15720" activeTab="2" xr2:uid="{0568A1B2-D46F-4CA0-89BF-0C92A81E92FC}"/>
  </bookViews>
  <sheets>
    <sheet name="108" sheetId="1" r:id="rId1"/>
    <sheet name="109" sheetId="3" r:id="rId2"/>
    <sheet name="110" sheetId="4" r:id="rId3"/>
    <sheet name="Phụ biểu 01" sheetId="2" r:id="rId4"/>
  </sheets>
  <definedNames>
    <definedName name="_xlnm.Print_Titles" localSheetId="1">'109'!$5:$8</definedName>
    <definedName name="_xlnm.Print_Titles" localSheetId="3">'Phụ biểu 01'!$6:$7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D8" i="4"/>
  <c r="E8" i="4"/>
  <c r="E11" i="4"/>
  <c r="E19" i="4"/>
  <c r="C21" i="4"/>
  <c r="E9" i="4"/>
  <c r="E20" i="4"/>
  <c r="C16" i="4"/>
  <c r="E13" i="4"/>
  <c r="E12" i="4" s="1"/>
  <c r="D10" i="3"/>
  <c r="C11" i="3"/>
  <c r="C10" i="3"/>
  <c r="C48" i="3"/>
  <c r="C47" i="3"/>
  <c r="D47" i="3" s="1"/>
  <c r="D38" i="3"/>
  <c r="C38" i="3"/>
  <c r="D29" i="3"/>
  <c r="D30" i="3"/>
  <c r="C30" i="3"/>
  <c r="C29" i="3"/>
  <c r="D34" i="3"/>
  <c r="C34" i="3"/>
  <c r="D9" i="3"/>
  <c r="D11" i="3"/>
  <c r="C14" i="3"/>
  <c r="D14" i="3"/>
  <c r="D48" i="3"/>
  <c r="D49" i="3"/>
  <c r="D6" i="1"/>
  <c r="D8" i="3" l="1"/>
  <c r="C8" i="3"/>
  <c r="C23" i="4" l="1"/>
  <c r="C22" i="4"/>
  <c r="C20" i="4"/>
  <c r="C19" i="4"/>
  <c r="C18" i="4"/>
  <c r="C17" i="4"/>
  <c r="C15" i="4"/>
  <c r="C10" i="4"/>
  <c r="C11" i="4"/>
  <c r="C12" i="4"/>
  <c r="C14" i="4"/>
  <c r="A1" i="3"/>
  <c r="A1" i="4" s="1"/>
  <c r="C13" i="4" l="1"/>
  <c r="B9" i="1" l="1"/>
  <c r="B6" i="1" s="1"/>
  <c r="C9" i="4"/>
  <c r="C8" i="4" s="1"/>
</calcChain>
</file>

<file path=xl/sharedStrings.xml><?xml version="1.0" encoding="utf-8"?>
<sst xmlns="http://schemas.openxmlformats.org/spreadsheetml/2006/main" count="227" uniqueCount="179">
  <si>
    <t>UBND XÃ VĂN LANG</t>
  </si>
  <si>
    <t>Dự toán</t>
  </si>
  <si>
    <t>Nội dung chi</t>
  </si>
  <si>
    <t>I. Các khoản thu xã hưởng 100%</t>
  </si>
  <si>
    <t>Nội dung thu</t>
  </si>
  <si>
    <t>II. Các khoản thu phân chi theo tỷ lệ</t>
  </si>
  <si>
    <t>III. Thu bổ sung</t>
  </si>
  <si>
    <t xml:space="preserve"> - Bổ sung cân đối ngân sách</t>
  </si>
  <si>
    <t xml:space="preserve"> - Bổ sung có mục tiêu</t>
  </si>
  <si>
    <t>IV. Thu chuyển nguồn</t>
  </si>
  <si>
    <t>TỔNG SỐ THU</t>
  </si>
  <si>
    <t>TỔNG SỐ CHI</t>
  </si>
  <si>
    <t>I. Chi đầu tư</t>
  </si>
  <si>
    <t>II. Chi thường xuyên</t>
  </si>
  <si>
    <t>Biểu số 108/CK TC-NSNN</t>
  </si>
  <si>
    <t>DỰ TOÁN CHI THƯỜNG XUYÊN CỦA NGÂN SÁCH CẤP XÃ CHO TỪNG CƠ QUAN, TỔ CHỨC THEO LĨNH VỰC NĂM 2025</t>
  </si>
  <si>
    <t>Đơn vị: nghìn đồng</t>
  </si>
  <si>
    <t>STT</t>
  </si>
  <si>
    <t>Tên đơn vị</t>
  </si>
  <si>
    <t xml:space="preserve">Tổng số chi ngân sách </t>
  </si>
  <si>
    <t>Trừ tiết kiệm 10% chi thường xuyên</t>
  </si>
  <si>
    <t>Số được chi từ nguồn ngân sách nhà nước</t>
  </si>
  <si>
    <t>Chi giáo dục - đào tạo và dạy nghề</t>
  </si>
  <si>
    <t>Chi khoa học và công nghệ</t>
  </si>
  <si>
    <t>Chi quốc phòng</t>
  </si>
  <si>
    <t>Chi an ninh và trật tự an toàn xã hội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</si>
  <si>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</si>
  <si>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</si>
  <si>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</si>
  <si>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</si>
  <si>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</si>
  <si>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</si>
  <si>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Trong đó</t>
  </si>
  <si>
    <t>Chi hoạt động của cơ quan quản lý nhà nước, đảng, đoàn thể</t>
  </si>
  <si>
    <t>Chi bảo đảm xã hội</t>
  </si>
  <si>
    <t>Chi dự phòng ngân sách</t>
  </si>
  <si>
    <t>Chi thường xuyên khác</t>
  </si>
  <si>
    <t>Kinh phí chuyển thanh tra</t>
  </si>
  <si>
    <t>Nhiệm vụ khác</t>
  </si>
  <si>
    <t>Chi giao thông</t>
  </si>
  <si>
    <t>Chi nông nghiệp, lâm nghiệp, thủy lợi, thủy sản</t>
  </si>
  <si>
    <t>A</t>
  </si>
  <si>
    <t>B</t>
  </si>
  <si>
    <t>TỔNG SỐ</t>
  </si>
  <si>
    <t>CÁC CƠ QUAN, TỔ CHỨC</t>
  </si>
  <si>
    <t>I</t>
  </si>
  <si>
    <t>KHỐI QUẢN LÝ NHÀ NƯỚC</t>
  </si>
  <si>
    <t>Văn phòng HĐND - UBND</t>
  </si>
  <si>
    <t>Phòng Kinh tế</t>
  </si>
  <si>
    <t>Phòng Văn hóa</t>
  </si>
  <si>
    <t>Trung tâm Hành chính công</t>
  </si>
  <si>
    <t>Văn phòng HĐND-UBND (Ban CHQS)</t>
  </si>
  <si>
    <t>II</t>
  </si>
  <si>
    <t>KHỐI ĐẢNG, ĐOÀN THỂ</t>
  </si>
  <si>
    <t>Văn phòng Đảng ủy</t>
  </si>
  <si>
    <t>Ủy ban Mặt trận Tổ quốc Việt Nam xã</t>
  </si>
  <si>
    <t>III</t>
  </si>
  <si>
    <t>CÁC ĐƠN VỊ SỰ NGHIỆP</t>
  </si>
  <si>
    <t>Trường mầm non Văn Lang</t>
  </si>
  <si>
    <t>Trường mầm non Lương Thượng</t>
  </si>
  <si>
    <t xml:space="preserve">Trường mầm non Kim Hỷ  </t>
  </si>
  <si>
    <t>Trường TH&amp;THCS Văn Lang</t>
  </si>
  <si>
    <t>Trường TH&amp;THCS Lương Thượng</t>
  </si>
  <si>
    <t>Trường PTDTBT TH&amp;THCS Kim Hỷ</t>
  </si>
  <si>
    <t>IV</t>
  </si>
  <si>
    <t>AN NINH</t>
  </si>
  <si>
    <t xml:space="preserve">Văn phòng HĐND-UBND </t>
  </si>
  <si>
    <t>V</t>
  </si>
  <si>
    <t>QUỐC PHÒNG</t>
  </si>
  <si>
    <t>CHI DỰ PHÒNG NGÂN SÁCH</t>
  </si>
  <si>
    <t>C</t>
  </si>
  <si>
    <t>KINH PHÍ CHƯA PHÂN BỔ</t>
  </si>
  <si>
    <t>Nguồn sự nghiệp kinh tế</t>
  </si>
  <si>
    <t>Lĩnh vực quản lý hành chính</t>
  </si>
  <si>
    <t>Chi sự nghiệp giáo dục - đào tạo và dạy nghề</t>
  </si>
  <si>
    <t>Đơn vị tính: nghìn đồng</t>
  </si>
  <si>
    <t xml:space="preserve"> - Thuế giá trị gia tăng</t>
  </si>
  <si>
    <t xml:space="preserve"> - Thuế thu nhập doanh nghiệp</t>
  </si>
  <si>
    <t xml:space="preserve"> - Thuế tài nguyên</t>
  </si>
  <si>
    <t>Thu từ khu vực kinh tế ngoài quốc doanh</t>
  </si>
  <si>
    <t>Thuế thu nhập cá nhân</t>
  </si>
  <si>
    <t>Lệ phí trước bạ</t>
  </si>
  <si>
    <t>Phí, lệ phí</t>
  </si>
  <si>
    <t>Thu khác ngân sách</t>
  </si>
  <si>
    <t>Biểu số 109/CK TC - NSNN</t>
  </si>
  <si>
    <t>DỰ TOÁN THU NGÂN SÁCH XÃ NĂM 2025</t>
  </si>
  <si>
    <t>Đơn vị: Nghìn đồng</t>
  </si>
  <si>
    <t>Số TT</t>
  </si>
  <si>
    <t>Tổng số</t>
  </si>
  <si>
    <t>TỔNG CHI NGÂN SÁCH</t>
  </si>
  <si>
    <t>Chi đầu tư phát triển</t>
  </si>
  <si>
    <t>Thu bổ sung nguồn thực hiện cải cách tiền lương</t>
  </si>
  <si>
    <t>Chi thường xuyên</t>
  </si>
  <si>
    <t>Chi sự nghiệp kinh tế</t>
  </si>
  <si>
    <t>Chi sự nghiệp môi trường</t>
  </si>
  <si>
    <t>Chi quản lý hành chính</t>
  </si>
  <si>
    <t>- Chi sự nghiệp giáo dục</t>
  </si>
  <si>
    <t>- Chi sự nghiệp đào tạo</t>
  </si>
  <si>
    <t>Chi sự nghiệp văn hoá - thông tin</t>
  </si>
  <si>
    <t>Chi sự nghiệp y tế</t>
  </si>
  <si>
    <t>Chi sự nghiệp truyền thanh - truyền hình</t>
  </si>
  <si>
    <t>Chi đảo bảo xã hội</t>
  </si>
  <si>
    <t>Dự phòng ngân sách</t>
  </si>
  <si>
    <t>50% tăng thu dự toán năm 2025 so với dự toán năm 2024 trừ đi các khoản không tính tăng thu theo quy định</t>
  </si>
  <si>
    <t>Tiết kiệm 10% chi thường xuyên thực hiện cải cách tiền lương</t>
  </si>
  <si>
    <t>Tiết kiệm 10% chi thường xuyên thực hiện cải cách tiền lương phần tỉnh chuyển về xã</t>
  </si>
  <si>
    <t>DỰ TOÁN</t>
  </si>
  <si>
    <t xml:space="preserve"> DỰ TOÁN CHI NGÂN SÁCH XÃ NĂM 2025</t>
  </si>
  <si>
    <t>Biểu số 110/CK TC-NSNN</t>
  </si>
  <si>
    <t>Phụ biểu số 01</t>
  </si>
  <si>
    <t>Chỉ tiêu thu</t>
  </si>
  <si>
    <t>TỔNG THU CÂN ĐỐI</t>
  </si>
  <si>
    <t>*</t>
  </si>
  <si>
    <t>Thu ngân sách xã hưởng theo phân cấp</t>
  </si>
  <si>
    <t>Tổng thu ngân sách trên địa bàn</t>
  </si>
  <si>
    <t xml:space="preserve">Thu từ khu vực DNNN do trung ương quản lý </t>
  </si>
  <si>
    <t xml:space="preserve"> </t>
  </si>
  <si>
    <t xml:space="preserve"> - Thuế môn bài</t>
  </si>
  <si>
    <t xml:space="preserve">Thu từ khu vực DNNN do địa phương quản lý </t>
  </si>
  <si>
    <t xml:space="preserve"> - Thuế tiêu thụ đặc biệt</t>
  </si>
  <si>
    <t xml:space="preserve"> - Thu khác</t>
  </si>
  <si>
    <t xml:space="preserve"> - Lệ phí nhà đất</t>
  </si>
  <si>
    <t xml:space="preserve"> - Lệ phí trước bạ phương tiện</t>
  </si>
  <si>
    <t>Thuế nhà đất/Phi nông nghiệp</t>
  </si>
  <si>
    <t>Thu tiền sử dụng đất</t>
  </si>
  <si>
    <t>Thuế thu nhập từ chuyển nhượng bất động sản, nhận thừa kế và nhận quà tặng là bất động sản</t>
  </si>
  <si>
    <t>Phí và lệ phí trung ương</t>
  </si>
  <si>
    <t>Phí và lệ phí địa phương</t>
  </si>
  <si>
    <t xml:space="preserve">Thuế sử dụng đất nông nghiệp </t>
  </si>
  <si>
    <t>Thu Trung ương</t>
  </si>
  <si>
    <t>Trong đó: Thu phạt vi phạm an toàn giao thông</t>
  </si>
  <si>
    <t>Thu phạt vi phạm hành chính do cơ quan Thuế thực hiện</t>
  </si>
  <si>
    <t>Thu phạt vi phạm hành chính do lực lượng quản lý thị trường thực hiện</t>
  </si>
  <si>
    <t>Thu địa phương</t>
  </si>
  <si>
    <t xml:space="preserve">Thu trợ cấp cân đối ngân sách </t>
  </si>
  <si>
    <t>D</t>
  </si>
  <si>
    <t>Thu bổ sung có mục tiêu</t>
  </si>
  <si>
    <t>Thu NSNN</t>
  </si>
  <si>
    <t>Thu NSX</t>
  </si>
  <si>
    <t>CÂN ĐỐI DỰ TOÁN NGÂN SÁCH XÃ NĂM 2026</t>
  </si>
  <si>
    <t>(Kèm theo Quyết định số       /QĐ-UBND ngày 31/12/2025 của UBND xã Văn Lang</t>
  </si>
  <si>
    <t>III. Dự phòng</t>
  </si>
  <si>
    <t>IV. Chi các chương trình mục tiêu</t>
  </si>
  <si>
    <t>Chỉ tiêu</t>
  </si>
  <si>
    <t>Tổng thu NSNN</t>
  </si>
  <si>
    <t>Thu NSĐP</t>
  </si>
  <si>
    <t>THU NSNN TRÊN ĐỊA BÀN</t>
  </si>
  <si>
    <t>THU NỘI ĐỊA</t>
  </si>
  <si>
    <t>Thu từ khu vực DNNN trung ương quản lý</t>
  </si>
  <si>
    <t>Thuế giá trị gia tăng</t>
  </si>
  <si>
    <t>Thuế tiêu thụ đặc biệt</t>
  </si>
  <si>
    <t>Thuế thu nhập doanh nghiệp</t>
  </si>
  <si>
    <t>Thuế tài nguyên</t>
  </si>
  <si>
    <t>Thu từ khu vực DNNN địa phương quản lý</t>
  </si>
  <si>
    <t>Thu từ khu vực doanh nghiệp có vốn đầu tư nước ngoài</t>
  </si>
  <si>
    <t>Tiền sử dụng đất</t>
  </si>
  <si>
    <t>Thuế sử dụng đất phi nông nghiệp</t>
  </si>
  <si>
    <t>Thu tiền cho thuê mặt đất, mặt nước</t>
  </si>
  <si>
    <t>Phí, lệ phí trung ương</t>
  </si>
  <si>
    <t>Phí, lệ phí địa phương</t>
  </si>
  <si>
    <t>Thuế bảo vệ môi trường</t>
  </si>
  <si>
    <t>Thu từ hàng hoá nhập khẩu</t>
  </si>
  <si>
    <t>Thu từ hàng hoá sản xuất trong nước</t>
  </si>
  <si>
    <t>Thu khác ngân sách trung ương</t>
  </si>
  <si>
    <t>Thu khác ngân sách địa phương</t>
  </si>
  <si>
    <t>Thu tiền cấp quyền khai thác khoáng sản, tài nguyên nước</t>
  </si>
  <si>
    <t>Thu từ hoạt động xổ số kiến thiết</t>
  </si>
  <si>
    <t>Thu cổ tức, lợi nhuận sau thuế NSĐP hưởng 100%</t>
  </si>
  <si>
    <t>Thu hoa lợi công sản, quỹ đất công ích … tại xã</t>
  </si>
  <si>
    <t>THU TỪ HOẠT ĐỘNG XUẤT NHẬP KHẨU</t>
  </si>
  <si>
    <t>THU TỪ VIỆN TRỢ, HUY ĐỘNG, ĐÓNG GÓP</t>
  </si>
  <si>
    <t>Chi sự nghiệp thể dục thể thao</t>
  </si>
  <si>
    <t>Chi an ninh, quốc phòng</t>
  </si>
  <si>
    <t>Chi sự nghiệp khoa học và công nghệ</t>
  </si>
  <si>
    <t>Trung tâm học tập cộng đồng</t>
  </si>
  <si>
    <t>Trung tâm Dịch vụ tổng hợp</t>
  </si>
  <si>
    <t>Chi quốc phòng, an ninh</t>
  </si>
  <si>
    <t>(Kèm theo Quyết định số        /QĐ-UBND ngày 31/12/2025 của UBND  xã Văn Lang)</t>
  </si>
  <si>
    <t>(Kèm theo Quyết định số         /QĐ-UBND ngày 31/12/2025 của UBND  xã Văn Lang)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</si>
</sst>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##\ ###\ ###\ ###"/>
    <numFmt numFmtId="166" formatCode="###,###,###"/>
    <numFmt numFmtId="168" formatCode="###\ ###\ ###"/>
    <numFmt numFmtId="169" formatCode="_(* #,##0.00_);_(* \(#,##0.00\);_(* &quot;-&quot;_);_(@_)"/>
    <numFmt numFmtId="170" formatCode="_(* #,##0.000_);_(* \(#,##0.000\);_(* &quot;-&quot;??_);_(@_)"/>
    <numFmt numFmtId="171" formatCode="_(* #,##0.000_);_(* \(#,##0.000\);_(* &quot;-&quot;???_);_(@_)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2"/>
      <name val=".VnTime"/>
      <family val="2"/>
    </font>
    <font>
      <sz val="11"/>
      <name val="Times New Roman"/>
      <family val="1"/>
    </font>
    <font>
      <b/>
      <i/>
      <sz val="12"/>
      <name val="Times New Roman"/>
      <family val="1"/>
    </font>
    <font>
      <sz val="14"/>
      <name val=".VnTime"/>
      <family val="2"/>
    </font>
    <font>
      <b/>
      <sz val="10"/>
      <name val="Times New Roman"/>
      <family val="1"/>
    </font>
    <font>
      <sz val="11"/>
      <name val=".VnArial Narrow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2"/>
    </font>
    <font>
      <sz val="10"/>
      <name val=".VnTime"/>
      <family val="2"/>
    </font>
    <font>
      <b/>
      <i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0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1" fontId="1" fillId="0" borderId="0" applyFont="0" applyFill="0" applyBorder="0" applyAlignment="0" applyProtection="0"/>
    <xf numFmtId="0" fontId="18" fillId="0" borderId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165" fontId="9" fillId="2" borderId="0" xfId="0" applyNumberFormat="1" applyFont="1" applyFill="1"/>
    <xf numFmtId="4" fontId="9" fillId="2" borderId="0" xfId="0" applyNumberFormat="1" applyFont="1" applyFill="1"/>
    <xf numFmtId="166" fontId="9" fillId="2" borderId="0" xfId="0" applyNumberFormat="1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8" fontId="13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41" fontId="9" fillId="2" borderId="0" xfId="3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1" fontId="11" fillId="2" borderId="0" xfId="3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41" fontId="8" fillId="2" borderId="0" xfId="0" applyNumberFormat="1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170" fontId="9" fillId="2" borderId="7" xfId="1" applyNumberFormat="1" applyFont="1" applyFill="1" applyBorder="1" applyAlignment="1">
      <alignment horizontal="right" vertical="center" wrapText="1"/>
    </xf>
    <xf numFmtId="41" fontId="9" fillId="2" borderId="0" xfId="0" applyNumberFormat="1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71" fontId="9" fillId="2" borderId="0" xfId="0" applyNumberFormat="1" applyFont="1" applyFill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41" fontId="11" fillId="2" borderId="0" xfId="0" applyNumberFormat="1" applyFont="1" applyFill="1" applyAlignment="1">
      <alignment horizontal="center" vertical="center" wrapText="1"/>
    </xf>
    <xf numFmtId="43" fontId="9" fillId="2" borderId="0" xfId="1" applyFont="1" applyFill="1" applyAlignment="1">
      <alignment horizontal="center" vertical="center" wrapText="1"/>
    </xf>
    <xf numFmtId="164" fontId="8" fillId="2" borderId="0" xfId="1" applyNumberFormat="1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170" fontId="11" fillId="2" borderId="10" xfId="1" applyNumberFormat="1" applyFont="1" applyFill="1" applyBorder="1" applyAlignment="1">
      <alignment horizontal="right" vertical="center" wrapText="1"/>
    </xf>
    <xf numFmtId="41" fontId="8" fillId="2" borderId="1" xfId="3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left" vertical="center" wrapText="1"/>
    </xf>
    <xf numFmtId="37" fontId="8" fillId="2" borderId="1" xfId="3" applyNumberFormat="1" applyFont="1" applyFill="1" applyBorder="1" applyAlignment="1">
      <alignment horizontal="right" vertical="center" wrapText="1"/>
    </xf>
    <xf numFmtId="41" fontId="8" fillId="2" borderId="0" xfId="3" applyFont="1" applyFill="1" applyAlignment="1">
      <alignment horizontal="center" vertical="center" wrapText="1"/>
    </xf>
    <xf numFmtId="41" fontId="8" fillId="2" borderId="9" xfId="3" applyFont="1" applyFill="1" applyBorder="1" applyAlignment="1">
      <alignment horizontal="center" vertical="center" wrapText="1"/>
    </xf>
    <xf numFmtId="0" fontId="8" fillId="2" borderId="9" xfId="3" applyNumberFormat="1" applyFont="1" applyFill="1" applyBorder="1" applyAlignment="1">
      <alignment horizontal="left" vertical="center" wrapText="1"/>
    </xf>
    <xf numFmtId="3" fontId="8" fillId="2" borderId="9" xfId="3" applyNumberFormat="1" applyFont="1" applyFill="1" applyBorder="1" applyAlignment="1">
      <alignment horizontal="right" vertical="center" wrapText="1"/>
    </xf>
    <xf numFmtId="41" fontId="8" fillId="2" borderId="7" xfId="3" applyFont="1" applyFill="1" applyBorder="1" applyAlignment="1">
      <alignment horizontal="center" vertical="center" wrapText="1"/>
    </xf>
    <xf numFmtId="0" fontId="8" fillId="2" borderId="7" xfId="3" applyNumberFormat="1" applyFont="1" applyFill="1" applyBorder="1" applyAlignment="1">
      <alignment horizontal="left" vertical="center" wrapText="1"/>
    </xf>
    <xf numFmtId="3" fontId="8" fillId="2" borderId="7" xfId="3" applyNumberFormat="1" applyFont="1" applyFill="1" applyBorder="1" applyAlignment="1">
      <alignment horizontal="right" vertical="center" wrapText="1"/>
    </xf>
    <xf numFmtId="3" fontId="9" fillId="2" borderId="7" xfId="3" applyNumberFormat="1" applyFont="1" applyFill="1" applyBorder="1" applyAlignment="1">
      <alignment horizontal="right" vertical="center" wrapText="1"/>
    </xf>
    <xf numFmtId="3" fontId="11" fillId="2" borderId="7" xfId="3" applyNumberFormat="1" applyFont="1" applyFill="1" applyBorder="1" applyAlignment="1">
      <alignment horizontal="righ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2" borderId="7" xfId="7" applyFont="1" applyFill="1" applyBorder="1" applyAlignment="1">
      <alignment horizontal="left" vertical="center" wrapText="1"/>
    </xf>
    <xf numFmtId="3" fontId="6" fillId="2" borderId="7" xfId="8" applyNumberFormat="1" applyFont="1" applyFill="1" applyBorder="1" applyAlignment="1">
      <alignment horizontal="right" vertical="center" wrapText="1"/>
    </xf>
    <xf numFmtId="0" fontId="23" fillId="2" borderId="7" xfId="7" applyFont="1" applyFill="1" applyBorder="1" applyAlignment="1">
      <alignment horizontal="left" vertical="center" wrapText="1"/>
    </xf>
    <xf numFmtId="3" fontId="23" fillId="2" borderId="7" xfId="6" applyNumberFormat="1" applyFont="1" applyFill="1" applyBorder="1" applyAlignment="1">
      <alignment horizontal="right" vertical="center" wrapText="1"/>
    </xf>
    <xf numFmtId="3" fontId="15" fillId="2" borderId="7" xfId="3" applyNumberFormat="1" applyFont="1" applyFill="1" applyBorder="1" applyAlignment="1">
      <alignment horizontal="right" vertical="center" wrapText="1"/>
    </xf>
    <xf numFmtId="3" fontId="6" fillId="2" borderId="7" xfId="6" applyNumberFormat="1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justify" vertical="center" wrapText="1"/>
    </xf>
    <xf numFmtId="0" fontId="24" fillId="2" borderId="7" xfId="0" applyFont="1" applyFill="1" applyBorder="1" applyAlignment="1">
      <alignment horizontal="justify" vertical="center" wrapText="1"/>
    </xf>
    <xf numFmtId="41" fontId="8" fillId="2" borderId="10" xfId="3" applyFont="1" applyFill="1" applyBorder="1" applyAlignment="1">
      <alignment horizontal="center" vertical="center" wrapText="1"/>
    </xf>
    <xf numFmtId="0" fontId="8" fillId="2" borderId="10" xfId="3" applyNumberFormat="1" applyFont="1" applyFill="1" applyBorder="1" applyAlignment="1">
      <alignment horizontal="left" vertical="center" wrapText="1"/>
    </xf>
    <xf numFmtId="3" fontId="8" fillId="2" borderId="10" xfId="3" applyNumberFormat="1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5" fillId="0" borderId="2" xfId="0" applyFont="1" applyBorder="1" applyAlignment="1">
      <alignment horizontal="right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8" fontId="11" fillId="0" borderId="2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41" fontId="15" fillId="2" borderId="0" xfId="3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16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3" applyNumberFormat="1" applyFont="1" applyFill="1" applyBorder="1" applyAlignment="1">
      <alignment horizontal="center" vertical="center" wrapText="1"/>
    </xf>
    <xf numFmtId="0" fontId="8" fillId="2" borderId="8" xfId="3" applyNumberFormat="1" applyFont="1" applyFill="1" applyBorder="1" applyAlignment="1">
      <alignment horizontal="center" vertical="center" wrapText="1"/>
    </xf>
    <xf numFmtId="0" fontId="8" fillId="2" borderId="5" xfId="3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164" fontId="8" fillId="2" borderId="3" xfId="1" applyNumberFormat="1" applyFont="1" applyFill="1" applyBorder="1" applyAlignment="1">
      <alignment horizontal="right" vertical="center" wrapText="1"/>
    </xf>
    <xf numFmtId="164" fontId="9" fillId="2" borderId="7" xfId="1" applyNumberFormat="1" applyFont="1" applyFill="1" applyBorder="1" applyAlignment="1">
      <alignment horizontal="right" vertical="center" wrapText="1"/>
    </xf>
    <xf numFmtId="164" fontId="11" fillId="2" borderId="7" xfId="1" applyNumberFormat="1" applyFont="1" applyFill="1" applyBorder="1" applyAlignment="1">
      <alignment horizontal="right" vertical="center" wrapText="1"/>
    </xf>
    <xf numFmtId="164" fontId="11" fillId="2" borderId="0" xfId="1" applyNumberFormat="1" applyFont="1" applyFill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6" fillId="0" borderId="1" xfId="0" applyFont="1" applyBorder="1" applyAlignment="1">
      <alignment horizontal="justify" vertical="center" wrapText="1"/>
    </xf>
    <xf numFmtId="3" fontId="27" fillId="0" borderId="1" xfId="0" applyNumberFormat="1" applyFont="1" applyBorder="1" applyAlignment="1">
      <alignment vertical="center"/>
    </xf>
    <xf numFmtId="3" fontId="28" fillId="0" borderId="1" xfId="0" applyNumberFormat="1" applyFont="1" applyBorder="1" applyAlignment="1">
      <alignment vertical="center"/>
    </xf>
    <xf numFmtId="0" fontId="28" fillId="0" borderId="1" xfId="0" applyFont="1" applyBorder="1"/>
    <xf numFmtId="0" fontId="1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9">
    <cellStyle name="Bình thường" xfId="0" builtinId="0"/>
    <cellStyle name="Comma 3" xfId="8" xr:uid="{85B369EA-5CB5-43A1-97CE-2D7972668FBF}"/>
    <cellStyle name="Comma 7" xfId="6" xr:uid="{A1774D07-2A01-492F-8CE1-D14A076BA93C}"/>
    <cellStyle name="Dấu phẩy" xfId="1" builtinId="3"/>
    <cellStyle name="Dấu phẩy [0]" xfId="3" builtinId="6"/>
    <cellStyle name="Normal 10 2 24" xfId="5" xr:uid="{0ACC2C45-0081-4757-998C-A88793EC0B61}"/>
    <cellStyle name="Normal 7" xfId="7" xr:uid="{B48F5E47-D29B-4FDE-B474-60C6A5B53742}"/>
    <cellStyle name="Normal_Sheet1" xfId="4" xr:uid="{29566F61-B6D1-4F9C-AD03-4E8521EACC12}"/>
    <cellStyle name="Normal_Sheet3" xfId="2" xr:uid="{9F49A59E-B1F3-4F2D-A1ED-7FE73B6CB66A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8AC5-7FD3-4F41-9E68-BA0A7CB68510}">
  <dimension ref="A1:E24"/>
  <sheetViews>
    <sheetView workbookViewId="0">
      <selection activeCell="A3" sqref="A3:D3"/>
    </sheetView>
  </sheetViews>
  <sheetFormatPr defaultRowHeight="15" x14ac:dyDescent="0.25"/>
  <cols>
    <col min="1" max="1" width="52.85546875" style="1" customWidth="1"/>
    <col min="2" max="2" width="17.140625" style="1" customWidth="1"/>
    <col min="3" max="3" width="44.42578125" style="1" customWidth="1"/>
    <col min="4" max="4" width="17.5703125" style="1" bestFit="1" customWidth="1"/>
    <col min="5" max="5" width="16" style="1" bestFit="1" customWidth="1"/>
    <col min="6" max="16384" width="9.140625" style="1"/>
  </cols>
  <sheetData>
    <row r="1" spans="1:5" ht="24" customHeight="1" x14ac:dyDescent="0.25">
      <c r="A1" s="3" t="s">
        <v>0</v>
      </c>
      <c r="C1" s="86" t="s">
        <v>14</v>
      </c>
      <c r="D1" s="86"/>
    </row>
    <row r="2" spans="1:5" s="5" customFormat="1" ht="26.25" customHeight="1" x14ac:dyDescent="0.3">
      <c r="A2" s="85" t="s">
        <v>139</v>
      </c>
      <c r="B2" s="85"/>
      <c r="C2" s="85"/>
      <c r="D2" s="85"/>
    </row>
    <row r="3" spans="1:5" ht="26.25" customHeight="1" x14ac:dyDescent="0.25">
      <c r="A3" s="84" t="s">
        <v>140</v>
      </c>
      <c r="B3" s="84"/>
      <c r="C3" s="84"/>
      <c r="D3" s="84"/>
    </row>
    <row r="4" spans="1:5" x14ac:dyDescent="0.25">
      <c r="C4" s="87" t="s">
        <v>75</v>
      </c>
      <c r="D4" s="87"/>
    </row>
    <row r="5" spans="1:5" s="3" customFormat="1" ht="47.25" customHeight="1" x14ac:dyDescent="0.2">
      <c r="A5" s="4" t="s">
        <v>4</v>
      </c>
      <c r="B5" s="4" t="s">
        <v>1</v>
      </c>
      <c r="C5" s="4" t="s">
        <v>2</v>
      </c>
      <c r="D5" s="4" t="s">
        <v>1</v>
      </c>
    </row>
    <row r="6" spans="1:5" s="6" customFormat="1" ht="27" customHeight="1" x14ac:dyDescent="0.3">
      <c r="A6" s="7" t="s">
        <v>10</v>
      </c>
      <c r="B6" s="8">
        <f>+B7+B8+B9+B12</f>
        <v>101228000</v>
      </c>
      <c r="C6" s="7" t="s">
        <v>11</v>
      </c>
      <c r="D6" s="9">
        <f>SUM(D7:D10)</f>
        <v>101228000</v>
      </c>
    </row>
    <row r="7" spans="1:5" s="6" customFormat="1" ht="45" customHeight="1" x14ac:dyDescent="0.3">
      <c r="A7" s="10" t="s">
        <v>3</v>
      </c>
      <c r="B7" s="9"/>
      <c r="C7" s="10" t="s">
        <v>12</v>
      </c>
      <c r="D7" s="9">
        <v>2130000</v>
      </c>
    </row>
    <row r="8" spans="1:5" s="6" customFormat="1" ht="45" customHeight="1" x14ac:dyDescent="0.3">
      <c r="A8" s="10" t="s">
        <v>5</v>
      </c>
      <c r="B8" s="9">
        <v>2231000</v>
      </c>
      <c r="C8" s="10" t="s">
        <v>13</v>
      </c>
      <c r="D8" s="9">
        <v>69803000</v>
      </c>
    </row>
    <row r="9" spans="1:5" s="6" customFormat="1" ht="45" customHeight="1" x14ac:dyDescent="0.3">
      <c r="A9" s="10" t="s">
        <v>6</v>
      </c>
      <c r="B9" s="56">
        <f>SUM(B10:B11)</f>
        <v>98997000</v>
      </c>
      <c r="C9" s="10" t="s">
        <v>141</v>
      </c>
      <c r="D9" s="9">
        <v>1834000</v>
      </c>
      <c r="E9" s="83"/>
    </row>
    <row r="10" spans="1:5" s="5" customFormat="1" ht="45" customHeight="1" x14ac:dyDescent="0.3">
      <c r="A10" s="11" t="s">
        <v>7</v>
      </c>
      <c r="B10" s="57">
        <v>71536000</v>
      </c>
      <c r="C10" s="10" t="s">
        <v>142</v>
      </c>
      <c r="D10" s="9">
        <v>27461000</v>
      </c>
    </row>
    <row r="11" spans="1:5" s="5" customFormat="1" ht="45" customHeight="1" x14ac:dyDescent="0.3">
      <c r="A11" s="11" t="s">
        <v>8</v>
      </c>
      <c r="B11" s="12">
        <v>27461000</v>
      </c>
      <c r="C11" s="11"/>
      <c r="D11" s="12"/>
    </row>
    <row r="12" spans="1:5" s="5" customFormat="1" ht="45" customHeight="1" x14ac:dyDescent="0.3">
      <c r="A12" s="11" t="s">
        <v>9</v>
      </c>
      <c r="B12" s="12"/>
      <c r="C12" s="11"/>
      <c r="D12" s="12"/>
    </row>
    <row r="13" spans="1:5" x14ac:dyDescent="0.25">
      <c r="B13" s="2"/>
      <c r="D13" s="2"/>
    </row>
    <row r="14" spans="1:5" x14ac:dyDescent="0.25">
      <c r="B14" s="2"/>
    </row>
    <row r="15" spans="1:5" x14ac:dyDescent="0.25">
      <c r="B15" s="2"/>
    </row>
    <row r="16" spans="1:5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</sheetData>
  <mergeCells count="4">
    <mergeCell ref="A3:D3"/>
    <mergeCell ref="A2:D2"/>
    <mergeCell ref="C1:D1"/>
    <mergeCell ref="C4:D4"/>
  </mergeCells>
  <pageMargins left="0.7" right="0.27" top="0.52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F477-56BD-48FB-9CF7-58FEE5E65AE1}">
  <dimension ref="A1:D94"/>
  <sheetViews>
    <sheetView workbookViewId="0">
      <selection activeCell="A3" sqref="A3:D3"/>
    </sheetView>
  </sheetViews>
  <sheetFormatPr defaultColWidth="11.42578125" defaultRowHeight="15" x14ac:dyDescent="0.25"/>
  <cols>
    <col min="1" max="1" width="6.42578125" style="27" customWidth="1"/>
    <col min="2" max="2" width="51.7109375" style="27" customWidth="1"/>
    <col min="3" max="3" width="17" style="29" customWidth="1"/>
    <col min="4" max="4" width="15.7109375" style="29" customWidth="1"/>
    <col min="5" max="5" width="14.42578125" style="27" bestFit="1" customWidth="1"/>
    <col min="6" max="251" width="11.42578125" style="27"/>
    <col min="252" max="252" width="6.42578125" style="27" customWidth="1"/>
    <col min="253" max="253" width="53.28515625" style="27" customWidth="1"/>
    <col min="254" max="254" width="15.140625" style="27" customWidth="1"/>
    <col min="255" max="255" width="16.140625" style="27" customWidth="1"/>
    <col min="256" max="256" width="14.42578125" style="27" customWidth="1"/>
    <col min="257" max="507" width="11.42578125" style="27"/>
    <col min="508" max="508" width="6.42578125" style="27" customWidth="1"/>
    <col min="509" max="509" width="53.28515625" style="27" customWidth="1"/>
    <col min="510" max="510" width="15.140625" style="27" customWidth="1"/>
    <col min="511" max="511" width="16.140625" style="27" customWidth="1"/>
    <col min="512" max="512" width="14.42578125" style="27" customWidth="1"/>
    <col min="513" max="763" width="11.42578125" style="27"/>
    <col min="764" max="764" width="6.42578125" style="27" customWidth="1"/>
    <col min="765" max="765" width="53.28515625" style="27" customWidth="1"/>
    <col min="766" max="766" width="15.140625" style="27" customWidth="1"/>
    <col min="767" max="767" width="16.140625" style="27" customWidth="1"/>
    <col min="768" max="768" width="14.42578125" style="27" customWidth="1"/>
    <col min="769" max="1019" width="11.42578125" style="27"/>
    <col min="1020" max="1020" width="6.42578125" style="27" customWidth="1"/>
    <col min="1021" max="1021" width="53.28515625" style="27" customWidth="1"/>
    <col min="1022" max="1022" width="15.140625" style="27" customWidth="1"/>
    <col min="1023" max="1023" width="16.140625" style="27" customWidth="1"/>
    <col min="1024" max="1024" width="14.42578125" style="27" customWidth="1"/>
    <col min="1025" max="1275" width="11.42578125" style="27"/>
    <col min="1276" max="1276" width="6.42578125" style="27" customWidth="1"/>
    <col min="1277" max="1277" width="53.28515625" style="27" customWidth="1"/>
    <col min="1278" max="1278" width="15.140625" style="27" customWidth="1"/>
    <col min="1279" max="1279" width="16.140625" style="27" customWidth="1"/>
    <col min="1280" max="1280" width="14.42578125" style="27" customWidth="1"/>
    <col min="1281" max="1531" width="11.42578125" style="27"/>
    <col min="1532" max="1532" width="6.42578125" style="27" customWidth="1"/>
    <col min="1533" max="1533" width="53.28515625" style="27" customWidth="1"/>
    <col min="1534" max="1534" width="15.140625" style="27" customWidth="1"/>
    <col min="1535" max="1535" width="16.140625" style="27" customWidth="1"/>
    <col min="1536" max="1536" width="14.42578125" style="27" customWidth="1"/>
    <col min="1537" max="1787" width="11.42578125" style="27"/>
    <col min="1788" max="1788" width="6.42578125" style="27" customWidth="1"/>
    <col min="1789" max="1789" width="53.28515625" style="27" customWidth="1"/>
    <col min="1790" max="1790" width="15.140625" style="27" customWidth="1"/>
    <col min="1791" max="1791" width="16.140625" style="27" customWidth="1"/>
    <col min="1792" max="1792" width="14.42578125" style="27" customWidth="1"/>
    <col min="1793" max="2043" width="11.42578125" style="27"/>
    <col min="2044" max="2044" width="6.42578125" style="27" customWidth="1"/>
    <col min="2045" max="2045" width="53.28515625" style="27" customWidth="1"/>
    <col min="2046" max="2046" width="15.140625" style="27" customWidth="1"/>
    <col min="2047" max="2047" width="16.140625" style="27" customWidth="1"/>
    <col min="2048" max="2048" width="14.42578125" style="27" customWidth="1"/>
    <col min="2049" max="2299" width="11.42578125" style="27"/>
    <col min="2300" max="2300" width="6.42578125" style="27" customWidth="1"/>
    <col min="2301" max="2301" width="53.28515625" style="27" customWidth="1"/>
    <col min="2302" max="2302" width="15.140625" style="27" customWidth="1"/>
    <col min="2303" max="2303" width="16.140625" style="27" customWidth="1"/>
    <col min="2304" max="2304" width="14.42578125" style="27" customWidth="1"/>
    <col min="2305" max="2555" width="11.42578125" style="27"/>
    <col min="2556" max="2556" width="6.42578125" style="27" customWidth="1"/>
    <col min="2557" max="2557" width="53.28515625" style="27" customWidth="1"/>
    <col min="2558" max="2558" width="15.140625" style="27" customWidth="1"/>
    <col min="2559" max="2559" width="16.140625" style="27" customWidth="1"/>
    <col min="2560" max="2560" width="14.42578125" style="27" customWidth="1"/>
    <col min="2561" max="2811" width="11.42578125" style="27"/>
    <col min="2812" max="2812" width="6.42578125" style="27" customWidth="1"/>
    <col min="2813" max="2813" width="53.28515625" style="27" customWidth="1"/>
    <col min="2814" max="2814" width="15.140625" style="27" customWidth="1"/>
    <col min="2815" max="2815" width="16.140625" style="27" customWidth="1"/>
    <col min="2816" max="2816" width="14.42578125" style="27" customWidth="1"/>
    <col min="2817" max="3067" width="11.42578125" style="27"/>
    <col min="3068" max="3068" width="6.42578125" style="27" customWidth="1"/>
    <col min="3069" max="3069" width="53.28515625" style="27" customWidth="1"/>
    <col min="3070" max="3070" width="15.140625" style="27" customWidth="1"/>
    <col min="3071" max="3071" width="16.140625" style="27" customWidth="1"/>
    <col min="3072" max="3072" width="14.42578125" style="27" customWidth="1"/>
    <col min="3073" max="3323" width="11.42578125" style="27"/>
    <col min="3324" max="3324" width="6.42578125" style="27" customWidth="1"/>
    <col min="3325" max="3325" width="53.28515625" style="27" customWidth="1"/>
    <col min="3326" max="3326" width="15.140625" style="27" customWidth="1"/>
    <col min="3327" max="3327" width="16.140625" style="27" customWidth="1"/>
    <col min="3328" max="3328" width="14.42578125" style="27" customWidth="1"/>
    <col min="3329" max="3579" width="11.42578125" style="27"/>
    <col min="3580" max="3580" width="6.42578125" style="27" customWidth="1"/>
    <col min="3581" max="3581" width="53.28515625" style="27" customWidth="1"/>
    <col min="3582" max="3582" width="15.140625" style="27" customWidth="1"/>
    <col min="3583" max="3583" width="16.140625" style="27" customWidth="1"/>
    <col min="3584" max="3584" width="14.42578125" style="27" customWidth="1"/>
    <col min="3585" max="3835" width="11.42578125" style="27"/>
    <col min="3836" max="3836" width="6.42578125" style="27" customWidth="1"/>
    <col min="3837" max="3837" width="53.28515625" style="27" customWidth="1"/>
    <col min="3838" max="3838" width="15.140625" style="27" customWidth="1"/>
    <col min="3839" max="3839" width="16.140625" style="27" customWidth="1"/>
    <col min="3840" max="3840" width="14.42578125" style="27" customWidth="1"/>
    <col min="3841" max="4091" width="11.42578125" style="27"/>
    <col min="4092" max="4092" width="6.42578125" style="27" customWidth="1"/>
    <col min="4093" max="4093" width="53.28515625" style="27" customWidth="1"/>
    <col min="4094" max="4094" width="15.140625" style="27" customWidth="1"/>
    <col min="4095" max="4095" width="16.140625" style="27" customWidth="1"/>
    <col min="4096" max="4096" width="14.42578125" style="27" customWidth="1"/>
    <col min="4097" max="4347" width="11.42578125" style="27"/>
    <col min="4348" max="4348" width="6.42578125" style="27" customWidth="1"/>
    <col min="4349" max="4349" width="53.28515625" style="27" customWidth="1"/>
    <col min="4350" max="4350" width="15.140625" style="27" customWidth="1"/>
    <col min="4351" max="4351" width="16.140625" style="27" customWidth="1"/>
    <col min="4352" max="4352" width="14.42578125" style="27" customWidth="1"/>
    <col min="4353" max="4603" width="11.42578125" style="27"/>
    <col min="4604" max="4604" width="6.42578125" style="27" customWidth="1"/>
    <col min="4605" max="4605" width="53.28515625" style="27" customWidth="1"/>
    <col min="4606" max="4606" width="15.140625" style="27" customWidth="1"/>
    <col min="4607" max="4607" width="16.140625" style="27" customWidth="1"/>
    <col min="4608" max="4608" width="14.42578125" style="27" customWidth="1"/>
    <col min="4609" max="4859" width="11.42578125" style="27"/>
    <col min="4860" max="4860" width="6.42578125" style="27" customWidth="1"/>
    <col min="4861" max="4861" width="53.28515625" style="27" customWidth="1"/>
    <col min="4862" max="4862" width="15.140625" style="27" customWidth="1"/>
    <col min="4863" max="4863" width="16.140625" style="27" customWidth="1"/>
    <col min="4864" max="4864" width="14.42578125" style="27" customWidth="1"/>
    <col min="4865" max="5115" width="11.42578125" style="27"/>
    <col min="5116" max="5116" width="6.42578125" style="27" customWidth="1"/>
    <col min="5117" max="5117" width="53.28515625" style="27" customWidth="1"/>
    <col min="5118" max="5118" width="15.140625" style="27" customWidth="1"/>
    <col min="5119" max="5119" width="16.140625" style="27" customWidth="1"/>
    <col min="5120" max="5120" width="14.42578125" style="27" customWidth="1"/>
    <col min="5121" max="5371" width="11.42578125" style="27"/>
    <col min="5372" max="5372" width="6.42578125" style="27" customWidth="1"/>
    <col min="5373" max="5373" width="53.28515625" style="27" customWidth="1"/>
    <col min="5374" max="5374" width="15.140625" style="27" customWidth="1"/>
    <col min="5375" max="5375" width="16.140625" style="27" customWidth="1"/>
    <col min="5376" max="5376" width="14.42578125" style="27" customWidth="1"/>
    <col min="5377" max="5627" width="11.42578125" style="27"/>
    <col min="5628" max="5628" width="6.42578125" style="27" customWidth="1"/>
    <col min="5629" max="5629" width="53.28515625" style="27" customWidth="1"/>
    <col min="5630" max="5630" width="15.140625" style="27" customWidth="1"/>
    <col min="5631" max="5631" width="16.140625" style="27" customWidth="1"/>
    <col min="5632" max="5632" width="14.42578125" style="27" customWidth="1"/>
    <col min="5633" max="5883" width="11.42578125" style="27"/>
    <col min="5884" max="5884" width="6.42578125" style="27" customWidth="1"/>
    <col min="5885" max="5885" width="53.28515625" style="27" customWidth="1"/>
    <col min="5886" max="5886" width="15.140625" style="27" customWidth="1"/>
    <col min="5887" max="5887" width="16.140625" style="27" customWidth="1"/>
    <col min="5888" max="5888" width="14.42578125" style="27" customWidth="1"/>
    <col min="5889" max="6139" width="11.42578125" style="27"/>
    <col min="6140" max="6140" width="6.42578125" style="27" customWidth="1"/>
    <col min="6141" max="6141" width="53.28515625" style="27" customWidth="1"/>
    <col min="6142" max="6142" width="15.140625" style="27" customWidth="1"/>
    <col min="6143" max="6143" width="16.140625" style="27" customWidth="1"/>
    <col min="6144" max="6144" width="14.42578125" style="27" customWidth="1"/>
    <col min="6145" max="6395" width="11.42578125" style="27"/>
    <col min="6396" max="6396" width="6.42578125" style="27" customWidth="1"/>
    <col min="6397" max="6397" width="53.28515625" style="27" customWidth="1"/>
    <col min="6398" max="6398" width="15.140625" style="27" customWidth="1"/>
    <col min="6399" max="6399" width="16.140625" style="27" customWidth="1"/>
    <col min="6400" max="6400" width="14.42578125" style="27" customWidth="1"/>
    <col min="6401" max="6651" width="11.42578125" style="27"/>
    <col min="6652" max="6652" width="6.42578125" style="27" customWidth="1"/>
    <col min="6653" max="6653" width="53.28515625" style="27" customWidth="1"/>
    <col min="6654" max="6654" width="15.140625" style="27" customWidth="1"/>
    <col min="6655" max="6655" width="16.140625" style="27" customWidth="1"/>
    <col min="6656" max="6656" width="14.42578125" style="27" customWidth="1"/>
    <col min="6657" max="6907" width="11.42578125" style="27"/>
    <col min="6908" max="6908" width="6.42578125" style="27" customWidth="1"/>
    <col min="6909" max="6909" width="53.28515625" style="27" customWidth="1"/>
    <col min="6910" max="6910" width="15.140625" style="27" customWidth="1"/>
    <col min="6911" max="6911" width="16.140625" style="27" customWidth="1"/>
    <col min="6912" max="6912" width="14.42578125" style="27" customWidth="1"/>
    <col min="6913" max="7163" width="11.42578125" style="27"/>
    <col min="7164" max="7164" width="6.42578125" style="27" customWidth="1"/>
    <col min="7165" max="7165" width="53.28515625" style="27" customWidth="1"/>
    <col min="7166" max="7166" width="15.140625" style="27" customWidth="1"/>
    <col min="7167" max="7167" width="16.140625" style="27" customWidth="1"/>
    <col min="7168" max="7168" width="14.42578125" style="27" customWidth="1"/>
    <col min="7169" max="7419" width="11.42578125" style="27"/>
    <col min="7420" max="7420" width="6.42578125" style="27" customWidth="1"/>
    <col min="7421" max="7421" width="53.28515625" style="27" customWidth="1"/>
    <col min="7422" max="7422" width="15.140625" style="27" customWidth="1"/>
    <col min="7423" max="7423" width="16.140625" style="27" customWidth="1"/>
    <col min="7424" max="7424" width="14.42578125" style="27" customWidth="1"/>
    <col min="7425" max="7675" width="11.42578125" style="27"/>
    <col min="7676" max="7676" width="6.42578125" style="27" customWidth="1"/>
    <col min="7677" max="7677" width="53.28515625" style="27" customWidth="1"/>
    <col min="7678" max="7678" width="15.140625" style="27" customWidth="1"/>
    <col min="7679" max="7679" width="16.140625" style="27" customWidth="1"/>
    <col min="7680" max="7680" width="14.42578125" style="27" customWidth="1"/>
    <col min="7681" max="7931" width="11.42578125" style="27"/>
    <col min="7932" max="7932" width="6.42578125" style="27" customWidth="1"/>
    <col min="7933" max="7933" width="53.28515625" style="27" customWidth="1"/>
    <col min="7934" max="7934" width="15.140625" style="27" customWidth="1"/>
    <col min="7935" max="7935" width="16.140625" style="27" customWidth="1"/>
    <col min="7936" max="7936" width="14.42578125" style="27" customWidth="1"/>
    <col min="7937" max="8187" width="11.42578125" style="27"/>
    <col min="8188" max="8188" width="6.42578125" style="27" customWidth="1"/>
    <col min="8189" max="8189" width="53.28515625" style="27" customWidth="1"/>
    <col min="8190" max="8190" width="15.140625" style="27" customWidth="1"/>
    <col min="8191" max="8191" width="16.140625" style="27" customWidth="1"/>
    <col min="8192" max="8192" width="14.42578125" style="27" customWidth="1"/>
    <col min="8193" max="8443" width="11.42578125" style="27"/>
    <col min="8444" max="8444" width="6.42578125" style="27" customWidth="1"/>
    <col min="8445" max="8445" width="53.28515625" style="27" customWidth="1"/>
    <col min="8446" max="8446" width="15.140625" style="27" customWidth="1"/>
    <col min="8447" max="8447" width="16.140625" style="27" customWidth="1"/>
    <col min="8448" max="8448" width="14.42578125" style="27" customWidth="1"/>
    <col min="8449" max="8699" width="11.42578125" style="27"/>
    <col min="8700" max="8700" width="6.42578125" style="27" customWidth="1"/>
    <col min="8701" max="8701" width="53.28515625" style="27" customWidth="1"/>
    <col min="8702" max="8702" width="15.140625" style="27" customWidth="1"/>
    <col min="8703" max="8703" width="16.140625" style="27" customWidth="1"/>
    <col min="8704" max="8704" width="14.42578125" style="27" customWidth="1"/>
    <col min="8705" max="8955" width="11.42578125" style="27"/>
    <col min="8956" max="8956" width="6.42578125" style="27" customWidth="1"/>
    <col min="8957" max="8957" width="53.28515625" style="27" customWidth="1"/>
    <col min="8958" max="8958" width="15.140625" style="27" customWidth="1"/>
    <col min="8959" max="8959" width="16.140625" style="27" customWidth="1"/>
    <col min="8960" max="8960" width="14.42578125" style="27" customWidth="1"/>
    <col min="8961" max="9211" width="11.42578125" style="27"/>
    <col min="9212" max="9212" width="6.42578125" style="27" customWidth="1"/>
    <col min="9213" max="9213" width="53.28515625" style="27" customWidth="1"/>
    <col min="9214" max="9214" width="15.140625" style="27" customWidth="1"/>
    <col min="9215" max="9215" width="16.140625" style="27" customWidth="1"/>
    <col min="9216" max="9216" width="14.42578125" style="27" customWidth="1"/>
    <col min="9217" max="9467" width="11.42578125" style="27"/>
    <col min="9468" max="9468" width="6.42578125" style="27" customWidth="1"/>
    <col min="9469" max="9469" width="53.28515625" style="27" customWidth="1"/>
    <col min="9470" max="9470" width="15.140625" style="27" customWidth="1"/>
    <col min="9471" max="9471" width="16.140625" style="27" customWidth="1"/>
    <col min="9472" max="9472" width="14.42578125" style="27" customWidth="1"/>
    <col min="9473" max="9723" width="11.42578125" style="27"/>
    <col min="9724" max="9724" width="6.42578125" style="27" customWidth="1"/>
    <col min="9725" max="9725" width="53.28515625" style="27" customWidth="1"/>
    <col min="9726" max="9726" width="15.140625" style="27" customWidth="1"/>
    <col min="9727" max="9727" width="16.140625" style="27" customWidth="1"/>
    <col min="9728" max="9728" width="14.42578125" style="27" customWidth="1"/>
    <col min="9729" max="9979" width="11.42578125" style="27"/>
    <col min="9980" max="9980" width="6.42578125" style="27" customWidth="1"/>
    <col min="9981" max="9981" width="53.28515625" style="27" customWidth="1"/>
    <col min="9982" max="9982" width="15.140625" style="27" customWidth="1"/>
    <col min="9983" max="9983" width="16.140625" style="27" customWidth="1"/>
    <col min="9984" max="9984" width="14.42578125" style="27" customWidth="1"/>
    <col min="9985" max="10235" width="11.42578125" style="27"/>
    <col min="10236" max="10236" width="6.42578125" style="27" customWidth="1"/>
    <col min="10237" max="10237" width="53.28515625" style="27" customWidth="1"/>
    <col min="10238" max="10238" width="15.140625" style="27" customWidth="1"/>
    <col min="10239" max="10239" width="16.140625" style="27" customWidth="1"/>
    <col min="10240" max="10240" width="14.42578125" style="27" customWidth="1"/>
    <col min="10241" max="10491" width="11.42578125" style="27"/>
    <col min="10492" max="10492" width="6.42578125" style="27" customWidth="1"/>
    <col min="10493" max="10493" width="53.28515625" style="27" customWidth="1"/>
    <col min="10494" max="10494" width="15.140625" style="27" customWidth="1"/>
    <col min="10495" max="10495" width="16.140625" style="27" customWidth="1"/>
    <col min="10496" max="10496" width="14.42578125" style="27" customWidth="1"/>
    <col min="10497" max="10747" width="11.42578125" style="27"/>
    <col min="10748" max="10748" width="6.42578125" style="27" customWidth="1"/>
    <col min="10749" max="10749" width="53.28515625" style="27" customWidth="1"/>
    <col min="10750" max="10750" width="15.140625" style="27" customWidth="1"/>
    <col min="10751" max="10751" width="16.140625" style="27" customWidth="1"/>
    <col min="10752" max="10752" width="14.42578125" style="27" customWidth="1"/>
    <col min="10753" max="11003" width="11.42578125" style="27"/>
    <col min="11004" max="11004" width="6.42578125" style="27" customWidth="1"/>
    <col min="11005" max="11005" width="53.28515625" style="27" customWidth="1"/>
    <col min="11006" max="11006" width="15.140625" style="27" customWidth="1"/>
    <col min="11007" max="11007" width="16.140625" style="27" customWidth="1"/>
    <col min="11008" max="11008" width="14.42578125" style="27" customWidth="1"/>
    <col min="11009" max="11259" width="11.42578125" style="27"/>
    <col min="11260" max="11260" width="6.42578125" style="27" customWidth="1"/>
    <col min="11261" max="11261" width="53.28515625" style="27" customWidth="1"/>
    <col min="11262" max="11262" width="15.140625" style="27" customWidth="1"/>
    <col min="11263" max="11263" width="16.140625" style="27" customWidth="1"/>
    <col min="11264" max="11264" width="14.42578125" style="27" customWidth="1"/>
    <col min="11265" max="11515" width="11.42578125" style="27"/>
    <col min="11516" max="11516" width="6.42578125" style="27" customWidth="1"/>
    <col min="11517" max="11517" width="53.28515625" style="27" customWidth="1"/>
    <col min="11518" max="11518" width="15.140625" style="27" customWidth="1"/>
    <col min="11519" max="11519" width="16.140625" style="27" customWidth="1"/>
    <col min="11520" max="11520" width="14.42578125" style="27" customWidth="1"/>
    <col min="11521" max="11771" width="11.42578125" style="27"/>
    <col min="11772" max="11772" width="6.42578125" style="27" customWidth="1"/>
    <col min="11773" max="11773" width="53.28515625" style="27" customWidth="1"/>
    <col min="11774" max="11774" width="15.140625" style="27" customWidth="1"/>
    <col min="11775" max="11775" width="16.140625" style="27" customWidth="1"/>
    <col min="11776" max="11776" width="14.42578125" style="27" customWidth="1"/>
    <col min="11777" max="12027" width="11.42578125" style="27"/>
    <col min="12028" max="12028" width="6.42578125" style="27" customWidth="1"/>
    <col min="12029" max="12029" width="53.28515625" style="27" customWidth="1"/>
    <col min="12030" max="12030" width="15.140625" style="27" customWidth="1"/>
    <col min="12031" max="12031" width="16.140625" style="27" customWidth="1"/>
    <col min="12032" max="12032" width="14.42578125" style="27" customWidth="1"/>
    <col min="12033" max="12283" width="11.42578125" style="27"/>
    <col min="12284" max="12284" width="6.42578125" style="27" customWidth="1"/>
    <col min="12285" max="12285" width="53.28515625" style="27" customWidth="1"/>
    <col min="12286" max="12286" width="15.140625" style="27" customWidth="1"/>
    <col min="12287" max="12287" width="16.140625" style="27" customWidth="1"/>
    <col min="12288" max="12288" width="14.42578125" style="27" customWidth="1"/>
    <col min="12289" max="12539" width="11.42578125" style="27"/>
    <col min="12540" max="12540" width="6.42578125" style="27" customWidth="1"/>
    <col min="12541" max="12541" width="53.28515625" style="27" customWidth="1"/>
    <col min="12542" max="12542" width="15.140625" style="27" customWidth="1"/>
    <col min="12543" max="12543" width="16.140625" style="27" customWidth="1"/>
    <col min="12544" max="12544" width="14.42578125" style="27" customWidth="1"/>
    <col min="12545" max="12795" width="11.42578125" style="27"/>
    <col min="12796" max="12796" width="6.42578125" style="27" customWidth="1"/>
    <col min="12797" max="12797" width="53.28515625" style="27" customWidth="1"/>
    <col min="12798" max="12798" width="15.140625" style="27" customWidth="1"/>
    <col min="12799" max="12799" width="16.140625" style="27" customWidth="1"/>
    <col min="12800" max="12800" width="14.42578125" style="27" customWidth="1"/>
    <col min="12801" max="13051" width="11.42578125" style="27"/>
    <col min="13052" max="13052" width="6.42578125" style="27" customWidth="1"/>
    <col min="13053" max="13053" width="53.28515625" style="27" customWidth="1"/>
    <col min="13054" max="13054" width="15.140625" style="27" customWidth="1"/>
    <col min="13055" max="13055" width="16.140625" style="27" customWidth="1"/>
    <col min="13056" max="13056" width="14.42578125" style="27" customWidth="1"/>
    <col min="13057" max="13307" width="11.42578125" style="27"/>
    <col min="13308" max="13308" width="6.42578125" style="27" customWidth="1"/>
    <col min="13309" max="13309" width="53.28515625" style="27" customWidth="1"/>
    <col min="13310" max="13310" width="15.140625" style="27" customWidth="1"/>
    <col min="13311" max="13311" width="16.140625" style="27" customWidth="1"/>
    <col min="13312" max="13312" width="14.42578125" style="27" customWidth="1"/>
    <col min="13313" max="13563" width="11.42578125" style="27"/>
    <col min="13564" max="13564" width="6.42578125" style="27" customWidth="1"/>
    <col min="13565" max="13565" width="53.28515625" style="27" customWidth="1"/>
    <col min="13566" max="13566" width="15.140625" style="27" customWidth="1"/>
    <col min="13567" max="13567" width="16.140625" style="27" customWidth="1"/>
    <col min="13568" max="13568" width="14.42578125" style="27" customWidth="1"/>
    <col min="13569" max="13819" width="11.42578125" style="27"/>
    <col min="13820" max="13820" width="6.42578125" style="27" customWidth="1"/>
    <col min="13821" max="13821" width="53.28515625" style="27" customWidth="1"/>
    <col min="13822" max="13822" width="15.140625" style="27" customWidth="1"/>
    <col min="13823" max="13823" width="16.140625" style="27" customWidth="1"/>
    <col min="13824" max="13824" width="14.42578125" style="27" customWidth="1"/>
    <col min="13825" max="14075" width="11.42578125" style="27"/>
    <col min="14076" max="14076" width="6.42578125" style="27" customWidth="1"/>
    <col min="14077" max="14077" width="53.28515625" style="27" customWidth="1"/>
    <col min="14078" max="14078" width="15.140625" style="27" customWidth="1"/>
    <col min="14079" max="14079" width="16.140625" style="27" customWidth="1"/>
    <col min="14080" max="14080" width="14.42578125" style="27" customWidth="1"/>
    <col min="14081" max="14331" width="11.42578125" style="27"/>
    <col min="14332" max="14332" width="6.42578125" style="27" customWidth="1"/>
    <col min="14333" max="14333" width="53.28515625" style="27" customWidth="1"/>
    <col min="14334" max="14334" width="15.140625" style="27" customWidth="1"/>
    <col min="14335" max="14335" width="16.140625" style="27" customWidth="1"/>
    <col min="14336" max="14336" width="14.42578125" style="27" customWidth="1"/>
    <col min="14337" max="14587" width="11.42578125" style="27"/>
    <col min="14588" max="14588" width="6.42578125" style="27" customWidth="1"/>
    <col min="14589" max="14589" width="53.28515625" style="27" customWidth="1"/>
    <col min="14590" max="14590" width="15.140625" style="27" customWidth="1"/>
    <col min="14591" max="14591" width="16.140625" style="27" customWidth="1"/>
    <col min="14592" max="14592" width="14.42578125" style="27" customWidth="1"/>
    <col min="14593" max="14843" width="11.42578125" style="27"/>
    <col min="14844" max="14844" width="6.42578125" style="27" customWidth="1"/>
    <col min="14845" max="14845" width="53.28515625" style="27" customWidth="1"/>
    <col min="14846" max="14846" width="15.140625" style="27" customWidth="1"/>
    <col min="14847" max="14847" width="16.140625" style="27" customWidth="1"/>
    <col min="14848" max="14848" width="14.42578125" style="27" customWidth="1"/>
    <col min="14849" max="15099" width="11.42578125" style="27"/>
    <col min="15100" max="15100" width="6.42578125" style="27" customWidth="1"/>
    <col min="15101" max="15101" width="53.28515625" style="27" customWidth="1"/>
    <col min="15102" max="15102" width="15.140625" style="27" customWidth="1"/>
    <col min="15103" max="15103" width="16.140625" style="27" customWidth="1"/>
    <col min="15104" max="15104" width="14.42578125" style="27" customWidth="1"/>
    <col min="15105" max="15355" width="11.42578125" style="27"/>
    <col min="15356" max="15356" width="6.42578125" style="27" customWidth="1"/>
    <col min="15357" max="15357" width="53.28515625" style="27" customWidth="1"/>
    <col min="15358" max="15358" width="15.140625" style="27" customWidth="1"/>
    <col min="15359" max="15359" width="16.140625" style="27" customWidth="1"/>
    <col min="15360" max="15360" width="14.42578125" style="27" customWidth="1"/>
    <col min="15361" max="15611" width="11.42578125" style="27"/>
    <col min="15612" max="15612" width="6.42578125" style="27" customWidth="1"/>
    <col min="15613" max="15613" width="53.28515625" style="27" customWidth="1"/>
    <col min="15614" max="15614" width="15.140625" style="27" customWidth="1"/>
    <col min="15615" max="15615" width="16.140625" style="27" customWidth="1"/>
    <col min="15616" max="15616" width="14.42578125" style="27" customWidth="1"/>
    <col min="15617" max="15867" width="11.42578125" style="27"/>
    <col min="15868" max="15868" width="6.42578125" style="27" customWidth="1"/>
    <col min="15869" max="15869" width="53.28515625" style="27" customWidth="1"/>
    <col min="15870" max="15870" width="15.140625" style="27" customWidth="1"/>
    <col min="15871" max="15871" width="16.140625" style="27" customWidth="1"/>
    <col min="15872" max="15872" width="14.42578125" style="27" customWidth="1"/>
    <col min="15873" max="16123" width="11.42578125" style="27"/>
    <col min="16124" max="16124" width="6.42578125" style="27" customWidth="1"/>
    <col min="16125" max="16125" width="53.28515625" style="27" customWidth="1"/>
    <col min="16126" max="16126" width="15.140625" style="27" customWidth="1"/>
    <col min="16127" max="16127" width="16.140625" style="27" customWidth="1"/>
    <col min="16128" max="16128" width="14.42578125" style="27" customWidth="1"/>
    <col min="16129" max="16384" width="11.42578125" style="27"/>
  </cols>
  <sheetData>
    <row r="1" spans="1:4" s="23" customFormat="1" ht="33" customHeight="1" x14ac:dyDescent="0.25">
      <c r="A1" s="24" t="str">
        <f>+'108'!A1</f>
        <v>UBND XÃ VĂN LANG</v>
      </c>
      <c r="B1" s="24"/>
      <c r="C1" s="92" t="s">
        <v>84</v>
      </c>
      <c r="D1" s="92"/>
    </row>
    <row r="2" spans="1:4" s="24" customFormat="1" ht="18" customHeight="1" x14ac:dyDescent="0.25">
      <c r="A2" s="93" t="s">
        <v>85</v>
      </c>
      <c r="B2" s="93"/>
      <c r="C2" s="93"/>
      <c r="D2" s="93"/>
    </row>
    <row r="3" spans="1:4" s="24" customFormat="1" ht="27.75" customHeight="1" x14ac:dyDescent="0.25">
      <c r="A3" s="94" t="s">
        <v>178</v>
      </c>
      <c r="B3" s="94"/>
      <c r="C3" s="94"/>
      <c r="D3" s="94"/>
    </row>
    <row r="4" spans="1:4" s="26" customFormat="1" ht="25.5" customHeight="1" x14ac:dyDescent="0.25">
      <c r="A4" s="25"/>
      <c r="B4" s="25"/>
      <c r="C4" s="95" t="s">
        <v>75</v>
      </c>
      <c r="D4" s="95"/>
    </row>
    <row r="5" spans="1:4" s="34" customFormat="1" ht="21.75" customHeight="1" x14ac:dyDescent="0.25">
      <c r="A5" s="88" t="s">
        <v>87</v>
      </c>
      <c r="B5" s="88" t="s">
        <v>110</v>
      </c>
      <c r="C5" s="90" t="s">
        <v>106</v>
      </c>
      <c r="D5" s="91"/>
    </row>
    <row r="6" spans="1:4" s="34" customFormat="1" ht="27" customHeight="1" x14ac:dyDescent="0.25">
      <c r="A6" s="89"/>
      <c r="B6" s="89"/>
      <c r="C6" s="22" t="s">
        <v>137</v>
      </c>
      <c r="D6" s="22" t="s">
        <v>138</v>
      </c>
    </row>
    <row r="7" spans="1:4" s="34" customFormat="1" ht="20.100000000000001" customHeight="1" x14ac:dyDescent="0.25">
      <c r="A7" s="58" t="s">
        <v>41</v>
      </c>
      <c r="B7" s="58" t="s">
        <v>42</v>
      </c>
      <c r="C7" s="58">
        <v>1</v>
      </c>
      <c r="D7" s="58">
        <v>2</v>
      </c>
    </row>
    <row r="8" spans="1:4" s="61" customFormat="1" ht="21.75" customHeight="1" x14ac:dyDescent="0.25">
      <c r="A8" s="55"/>
      <c r="B8" s="59" t="s">
        <v>111</v>
      </c>
      <c r="C8" s="60">
        <f>C10+C47+C48+C49</f>
        <v>101347000</v>
      </c>
      <c r="D8" s="60">
        <f>D10+D47+D48+D49</f>
        <v>101228000</v>
      </c>
    </row>
    <row r="9" spans="1:4" s="61" customFormat="1" ht="18" customHeight="1" x14ac:dyDescent="0.25">
      <c r="A9" s="62" t="s">
        <v>112</v>
      </c>
      <c r="B9" s="63" t="s">
        <v>113</v>
      </c>
      <c r="C9" s="64"/>
      <c r="D9" s="64">
        <f>C9</f>
        <v>0</v>
      </c>
    </row>
    <row r="10" spans="1:4" s="61" customFormat="1" ht="18" customHeight="1" x14ac:dyDescent="0.25">
      <c r="A10" s="65" t="s">
        <v>41</v>
      </c>
      <c r="B10" s="66" t="s">
        <v>114</v>
      </c>
      <c r="C10" s="67">
        <f>C11+C14+C19+C26+C29+C30+C31+C32+C34+C37+C38</f>
        <v>2350000</v>
      </c>
      <c r="D10" s="67">
        <f>D11+D14+D19+D26+D29+D30+D31+D32+D34+D37+D38</f>
        <v>2231000</v>
      </c>
    </row>
    <row r="11" spans="1:4" s="61" customFormat="1" ht="18" customHeight="1" x14ac:dyDescent="0.25">
      <c r="A11" s="39">
        <v>1</v>
      </c>
      <c r="B11" s="40" t="s">
        <v>115</v>
      </c>
      <c r="C11" s="67">
        <f>SUM(C12:C13)</f>
        <v>0</v>
      </c>
      <c r="D11" s="67">
        <f>SUM(D12:D13)</f>
        <v>0</v>
      </c>
    </row>
    <row r="12" spans="1:4" s="31" customFormat="1" ht="18" customHeight="1" x14ac:dyDescent="0.25">
      <c r="A12" s="43" t="s">
        <v>116</v>
      </c>
      <c r="B12" s="44" t="s">
        <v>76</v>
      </c>
      <c r="C12" s="68"/>
      <c r="D12" s="68"/>
    </row>
    <row r="13" spans="1:4" s="31" customFormat="1" ht="18" customHeight="1" x14ac:dyDescent="0.25">
      <c r="A13" s="43"/>
      <c r="B13" s="44" t="s">
        <v>117</v>
      </c>
      <c r="C13" s="68"/>
      <c r="D13" s="68"/>
    </row>
    <row r="14" spans="1:4" s="61" customFormat="1" ht="18" customHeight="1" x14ac:dyDescent="0.25">
      <c r="A14" s="39">
        <v>2</v>
      </c>
      <c r="B14" s="40" t="s">
        <v>118</v>
      </c>
      <c r="C14" s="67">
        <f>SUM(C15:C18)</f>
        <v>0</v>
      </c>
      <c r="D14" s="67">
        <f>SUM(D15:D18)</f>
        <v>0</v>
      </c>
    </row>
    <row r="15" spans="1:4" s="31" customFormat="1" ht="18" customHeight="1" x14ac:dyDescent="0.25">
      <c r="A15" s="43"/>
      <c r="B15" s="44" t="s">
        <v>76</v>
      </c>
      <c r="C15" s="68"/>
      <c r="D15" s="68"/>
    </row>
    <row r="16" spans="1:4" s="31" customFormat="1" ht="18" customHeight="1" x14ac:dyDescent="0.25">
      <c r="A16" s="43"/>
      <c r="B16" s="44" t="s">
        <v>77</v>
      </c>
      <c r="C16" s="68"/>
      <c r="D16" s="68"/>
    </row>
    <row r="17" spans="1:4" s="31" customFormat="1" ht="18" customHeight="1" x14ac:dyDescent="0.25">
      <c r="A17" s="43"/>
      <c r="B17" s="44" t="s">
        <v>117</v>
      </c>
      <c r="C17" s="68"/>
      <c r="D17" s="68"/>
    </row>
    <row r="18" spans="1:4" s="31" customFormat="1" ht="18" customHeight="1" x14ac:dyDescent="0.25">
      <c r="A18" s="43"/>
      <c r="B18" s="44" t="s">
        <v>78</v>
      </c>
      <c r="C18" s="68"/>
      <c r="D18" s="68"/>
    </row>
    <row r="19" spans="1:4" s="61" customFormat="1" ht="18" customHeight="1" x14ac:dyDescent="0.25">
      <c r="A19" s="39">
        <v>3</v>
      </c>
      <c r="B19" s="40" t="s">
        <v>79</v>
      </c>
      <c r="C19" s="67">
        <v>586000</v>
      </c>
      <c r="D19" s="67">
        <v>586000</v>
      </c>
    </row>
    <row r="20" spans="1:4" s="31" customFormat="1" ht="18" customHeight="1" x14ac:dyDescent="0.25">
      <c r="A20" s="43"/>
      <c r="B20" s="44" t="s">
        <v>76</v>
      </c>
      <c r="C20" s="68">
        <v>553000</v>
      </c>
      <c r="D20" s="68">
        <v>553000</v>
      </c>
    </row>
    <row r="21" spans="1:4" s="31" customFormat="1" ht="18" customHeight="1" x14ac:dyDescent="0.25">
      <c r="A21" s="43"/>
      <c r="B21" s="44" t="s">
        <v>77</v>
      </c>
      <c r="C21" s="68">
        <v>30000</v>
      </c>
      <c r="D21" s="68">
        <v>30000</v>
      </c>
    </row>
    <row r="22" spans="1:4" s="31" customFormat="1" ht="18" customHeight="1" x14ac:dyDescent="0.25">
      <c r="A22" s="43"/>
      <c r="B22" s="44" t="s">
        <v>78</v>
      </c>
      <c r="C22" s="68">
        <v>3000</v>
      </c>
      <c r="D22" s="68">
        <v>3000</v>
      </c>
    </row>
    <row r="23" spans="1:4" s="31" customFormat="1" ht="18" customHeight="1" x14ac:dyDescent="0.25">
      <c r="A23" s="43"/>
      <c r="B23" s="44" t="s">
        <v>117</v>
      </c>
      <c r="C23" s="68"/>
      <c r="D23" s="68"/>
    </row>
    <row r="24" spans="1:4" s="31" customFormat="1" ht="18" customHeight="1" x14ac:dyDescent="0.25">
      <c r="A24" s="43"/>
      <c r="B24" s="44" t="s">
        <v>119</v>
      </c>
      <c r="C24" s="68"/>
      <c r="D24" s="68"/>
    </row>
    <row r="25" spans="1:4" s="31" customFormat="1" ht="18" customHeight="1" x14ac:dyDescent="0.25">
      <c r="A25" s="43"/>
      <c r="B25" s="44" t="s">
        <v>120</v>
      </c>
      <c r="C25" s="68"/>
      <c r="D25" s="68"/>
    </row>
    <row r="26" spans="1:4" s="61" customFormat="1" ht="18" customHeight="1" x14ac:dyDescent="0.25">
      <c r="A26" s="39">
        <v>4</v>
      </c>
      <c r="B26" s="40" t="s">
        <v>81</v>
      </c>
      <c r="C26" s="67">
        <v>700000</v>
      </c>
      <c r="D26" s="67">
        <v>700000</v>
      </c>
    </row>
    <row r="27" spans="1:4" s="31" customFormat="1" ht="18" customHeight="1" x14ac:dyDescent="0.25">
      <c r="A27" s="43"/>
      <c r="B27" s="44" t="s">
        <v>121</v>
      </c>
      <c r="C27" s="68"/>
      <c r="D27" s="68"/>
    </row>
    <row r="28" spans="1:4" s="31" customFormat="1" ht="18" customHeight="1" x14ac:dyDescent="0.25">
      <c r="A28" s="43"/>
      <c r="B28" s="44" t="s">
        <v>122</v>
      </c>
      <c r="C28" s="68"/>
      <c r="D28" s="68"/>
    </row>
    <row r="29" spans="1:4" s="61" customFormat="1" ht="18" customHeight="1" x14ac:dyDescent="0.25">
      <c r="A29" s="39">
        <v>5</v>
      </c>
      <c r="B29" s="40" t="s">
        <v>123</v>
      </c>
      <c r="C29" s="67">
        <f>+C77</f>
        <v>0</v>
      </c>
      <c r="D29" s="67">
        <f>+D77</f>
        <v>0</v>
      </c>
    </row>
    <row r="30" spans="1:4" s="61" customFormat="1" ht="18" customHeight="1" x14ac:dyDescent="0.25">
      <c r="A30" s="39">
        <v>6</v>
      </c>
      <c r="B30" s="117" t="s">
        <v>157</v>
      </c>
      <c r="C30" s="67">
        <f>+C78</f>
        <v>24000</v>
      </c>
      <c r="D30" s="67">
        <f>+D78</f>
        <v>20500</v>
      </c>
    </row>
    <row r="31" spans="1:4" s="61" customFormat="1" ht="18" customHeight="1" x14ac:dyDescent="0.25">
      <c r="A31" s="39">
        <v>7</v>
      </c>
      <c r="B31" s="40" t="s">
        <v>124</v>
      </c>
      <c r="C31" s="61">
        <v>300000</v>
      </c>
      <c r="D31" s="61">
        <v>229500</v>
      </c>
    </row>
    <row r="32" spans="1:4" s="61" customFormat="1" ht="18" customHeight="1" x14ac:dyDescent="0.25">
      <c r="A32" s="39">
        <v>8</v>
      </c>
      <c r="B32" s="40" t="s">
        <v>80</v>
      </c>
      <c r="C32" s="61">
        <v>500000</v>
      </c>
      <c r="D32" s="61">
        <v>500000</v>
      </c>
    </row>
    <row r="33" spans="1:4" s="61" customFormat="1" ht="31.5" hidden="1" x14ac:dyDescent="0.25">
      <c r="A33" s="47"/>
      <c r="B33" s="48" t="s">
        <v>125</v>
      </c>
      <c r="C33" s="69">
        <v>325000</v>
      </c>
      <c r="D33" s="69"/>
    </row>
    <row r="34" spans="1:4" s="61" customFormat="1" ht="18" customHeight="1" x14ac:dyDescent="0.25">
      <c r="A34" s="39">
        <v>9</v>
      </c>
      <c r="B34" s="40" t="s">
        <v>82</v>
      </c>
      <c r="C34" s="67">
        <f>+C80</f>
        <v>100000</v>
      </c>
      <c r="D34" s="67">
        <f>+D80</f>
        <v>60000</v>
      </c>
    </row>
    <row r="35" spans="1:4" s="61" customFormat="1" ht="18" hidden="1" customHeight="1" x14ac:dyDescent="0.25">
      <c r="A35" s="70"/>
      <c r="B35" s="71" t="s">
        <v>126</v>
      </c>
      <c r="C35" s="72">
        <v>50000</v>
      </c>
      <c r="D35" s="69"/>
    </row>
    <row r="36" spans="1:4" s="31" customFormat="1" ht="18" hidden="1" customHeight="1" x14ac:dyDescent="0.25">
      <c r="A36" s="47"/>
      <c r="B36" s="71" t="s">
        <v>127</v>
      </c>
      <c r="C36" s="72">
        <v>335000</v>
      </c>
      <c r="D36" s="69"/>
    </row>
    <row r="37" spans="1:4" s="61" customFormat="1" ht="18" customHeight="1" x14ac:dyDescent="0.25">
      <c r="A37" s="39">
        <v>10</v>
      </c>
      <c r="B37" s="40" t="s">
        <v>128</v>
      </c>
      <c r="C37" s="67"/>
      <c r="D37" s="67"/>
    </row>
    <row r="38" spans="1:4" s="61" customFormat="1" ht="18" customHeight="1" x14ac:dyDescent="0.25">
      <c r="A38" s="39">
        <v>11</v>
      </c>
      <c r="B38" s="40" t="s">
        <v>83</v>
      </c>
      <c r="C38" s="67">
        <f>+C86</f>
        <v>140000</v>
      </c>
      <c r="D38" s="67">
        <f>+D86</f>
        <v>135000</v>
      </c>
    </row>
    <row r="39" spans="1:4" s="61" customFormat="1" ht="15.95" hidden="1" customHeight="1" x14ac:dyDescent="0.25">
      <c r="A39" s="70"/>
      <c r="B39" s="73" t="s">
        <v>129</v>
      </c>
      <c r="C39" s="74">
        <v>127000</v>
      </c>
      <c r="D39" s="75"/>
    </row>
    <row r="40" spans="1:4" s="31" customFormat="1" ht="15.95" hidden="1" customHeight="1" x14ac:dyDescent="0.25">
      <c r="A40" s="47"/>
      <c r="B40" s="71" t="s">
        <v>130</v>
      </c>
      <c r="C40" s="76">
        <v>85460.370699999999</v>
      </c>
      <c r="D40" s="69"/>
    </row>
    <row r="41" spans="1:4" s="31" customFormat="1" ht="15.95" hidden="1" customHeight="1" x14ac:dyDescent="0.25">
      <c r="A41" s="47"/>
      <c r="B41" s="71" t="s">
        <v>131</v>
      </c>
      <c r="C41" s="76">
        <v>135.71767500000001</v>
      </c>
      <c r="D41" s="69"/>
    </row>
    <row r="42" spans="1:4" s="31" customFormat="1" ht="15.95" hidden="1" customHeight="1" x14ac:dyDescent="0.25">
      <c r="A42" s="47"/>
      <c r="B42" s="71" t="s">
        <v>132</v>
      </c>
      <c r="C42" s="76">
        <v>3000</v>
      </c>
      <c r="D42" s="69"/>
    </row>
    <row r="43" spans="1:4" s="31" customFormat="1" ht="15.95" hidden="1" customHeight="1" x14ac:dyDescent="0.25">
      <c r="A43" s="47"/>
      <c r="B43" s="77" t="s">
        <v>130</v>
      </c>
      <c r="C43" s="76">
        <v>120000</v>
      </c>
      <c r="D43" s="69"/>
    </row>
    <row r="44" spans="1:4" s="31" customFormat="1" ht="15.95" hidden="1" customHeight="1" x14ac:dyDescent="0.25">
      <c r="A44" s="47"/>
      <c r="B44" s="77" t="s">
        <v>131</v>
      </c>
      <c r="C44" s="76">
        <v>4000</v>
      </c>
      <c r="D44" s="69"/>
    </row>
    <row r="45" spans="1:4" s="31" customFormat="1" ht="32.25" hidden="1" customHeight="1" x14ac:dyDescent="0.25">
      <c r="A45" s="47"/>
      <c r="B45" s="77" t="s">
        <v>132</v>
      </c>
      <c r="C45" s="76">
        <v>3000</v>
      </c>
      <c r="D45" s="69"/>
    </row>
    <row r="46" spans="1:4" s="31" customFormat="1" ht="15.95" hidden="1" customHeight="1" x14ac:dyDescent="0.25">
      <c r="A46" s="47"/>
      <c r="B46" s="78" t="s">
        <v>133</v>
      </c>
      <c r="C46" s="76">
        <v>220000</v>
      </c>
      <c r="D46" s="69"/>
    </row>
    <row r="47" spans="1:4" s="61" customFormat="1" ht="23.25" customHeight="1" x14ac:dyDescent="0.25">
      <c r="A47" s="65" t="s">
        <v>42</v>
      </c>
      <c r="B47" s="66" t="s">
        <v>134</v>
      </c>
      <c r="C47" s="67">
        <f>+'108'!B10</f>
        <v>71536000</v>
      </c>
      <c r="D47" s="67">
        <f>C47</f>
        <v>71536000</v>
      </c>
    </row>
    <row r="48" spans="1:4" s="61" customFormat="1" ht="23.25" customHeight="1" x14ac:dyDescent="0.25">
      <c r="A48" s="65" t="s">
        <v>70</v>
      </c>
      <c r="B48" s="66" t="s">
        <v>91</v>
      </c>
      <c r="C48" s="67">
        <f>+'108'!B11</f>
        <v>27461000</v>
      </c>
      <c r="D48" s="67">
        <f>C48</f>
        <v>27461000</v>
      </c>
    </row>
    <row r="49" spans="1:4" s="30" customFormat="1" ht="23.25" customHeight="1" x14ac:dyDescent="0.25">
      <c r="A49" s="79" t="s">
        <v>135</v>
      </c>
      <c r="B49" s="80" t="s">
        <v>136</v>
      </c>
      <c r="C49" s="81"/>
      <c r="D49" s="82">
        <f>C49</f>
        <v>0</v>
      </c>
    </row>
    <row r="50" spans="1:4" x14ac:dyDescent="0.25">
      <c r="B50" s="28"/>
    </row>
    <row r="51" spans="1:4" ht="27" customHeight="1" x14ac:dyDescent="0.25">
      <c r="A51" s="122"/>
      <c r="B51" s="122"/>
      <c r="C51" s="122"/>
      <c r="D51" s="122"/>
    </row>
    <row r="52" spans="1:4" x14ac:dyDescent="0.25">
      <c r="A52" s="112" t="s">
        <v>17</v>
      </c>
      <c r="B52" s="112" t="s">
        <v>143</v>
      </c>
      <c r="C52" s="112" t="s">
        <v>144</v>
      </c>
      <c r="D52" s="112" t="s">
        <v>145</v>
      </c>
    </row>
    <row r="53" spans="1:4" x14ac:dyDescent="0.25">
      <c r="A53" s="113"/>
      <c r="B53" s="113"/>
      <c r="C53" s="113"/>
      <c r="D53" s="113"/>
    </row>
    <row r="54" spans="1:4" ht="15.75" x14ac:dyDescent="0.25">
      <c r="A54" s="114">
        <v>1</v>
      </c>
      <c r="B54" s="115">
        <v>2</v>
      </c>
      <c r="C54" s="115">
        <v>3</v>
      </c>
      <c r="D54" s="115">
        <v>4</v>
      </c>
    </row>
    <row r="55" spans="1:4" ht="15.75" x14ac:dyDescent="0.25">
      <c r="A55" s="116"/>
      <c r="B55" s="117" t="s">
        <v>146</v>
      </c>
      <c r="C55" s="118">
        <v>2350000</v>
      </c>
      <c r="D55" s="118">
        <v>2231000</v>
      </c>
    </row>
    <row r="56" spans="1:4" ht="15.75" x14ac:dyDescent="0.25">
      <c r="A56" s="116" t="s">
        <v>45</v>
      </c>
      <c r="B56" s="117" t="s">
        <v>147</v>
      </c>
      <c r="C56" s="118">
        <v>2350000</v>
      </c>
      <c r="D56" s="118">
        <v>2231000</v>
      </c>
    </row>
    <row r="57" spans="1:4" ht="15.75" x14ac:dyDescent="0.25">
      <c r="A57" s="116">
        <v>1</v>
      </c>
      <c r="B57" s="117" t="s">
        <v>148</v>
      </c>
      <c r="C57" s="118">
        <v>0</v>
      </c>
      <c r="D57" s="117"/>
    </row>
    <row r="58" spans="1:4" ht="15.75" x14ac:dyDescent="0.25">
      <c r="A58" s="119"/>
      <c r="B58" s="120" t="s">
        <v>149</v>
      </c>
      <c r="C58" s="121"/>
      <c r="D58" s="120"/>
    </row>
    <row r="59" spans="1:4" ht="15.75" x14ac:dyDescent="0.25">
      <c r="A59" s="119"/>
      <c r="B59" s="120" t="s">
        <v>150</v>
      </c>
      <c r="C59" s="121"/>
      <c r="D59" s="120"/>
    </row>
    <row r="60" spans="1:4" ht="15.75" x14ac:dyDescent="0.25">
      <c r="A60" s="119"/>
      <c r="B60" s="120" t="s">
        <v>151</v>
      </c>
      <c r="C60" s="121"/>
      <c r="D60" s="120"/>
    </row>
    <row r="61" spans="1:4" ht="15.75" x14ac:dyDescent="0.25">
      <c r="A61" s="119"/>
      <c r="B61" s="120" t="s">
        <v>152</v>
      </c>
      <c r="C61" s="121"/>
      <c r="D61" s="120"/>
    </row>
    <row r="62" spans="1:4" ht="15.75" x14ac:dyDescent="0.25">
      <c r="A62" s="116">
        <v>2</v>
      </c>
      <c r="B62" s="117" t="s">
        <v>153</v>
      </c>
      <c r="C62" s="118">
        <v>0</v>
      </c>
      <c r="D62" s="117"/>
    </row>
    <row r="63" spans="1:4" ht="15.75" x14ac:dyDescent="0.25">
      <c r="A63" s="119"/>
      <c r="B63" s="120" t="s">
        <v>149</v>
      </c>
      <c r="C63" s="121"/>
      <c r="D63" s="120"/>
    </row>
    <row r="64" spans="1:4" ht="15.75" x14ac:dyDescent="0.25">
      <c r="A64" s="119"/>
      <c r="B64" s="120" t="s">
        <v>150</v>
      </c>
      <c r="C64" s="121"/>
      <c r="D64" s="120"/>
    </row>
    <row r="65" spans="1:4" ht="15.75" x14ac:dyDescent="0.25">
      <c r="A65" s="119"/>
      <c r="B65" s="120" t="s">
        <v>151</v>
      </c>
      <c r="C65" s="121"/>
      <c r="D65" s="120"/>
    </row>
    <row r="66" spans="1:4" ht="15.75" x14ac:dyDescent="0.25">
      <c r="A66" s="119"/>
      <c r="B66" s="120" t="s">
        <v>152</v>
      </c>
      <c r="C66" s="121"/>
      <c r="D66" s="120"/>
    </row>
    <row r="67" spans="1:4" ht="15.75" x14ac:dyDescent="0.25">
      <c r="A67" s="116">
        <v>3</v>
      </c>
      <c r="B67" s="117" t="s">
        <v>154</v>
      </c>
      <c r="C67" s="118">
        <v>0</v>
      </c>
      <c r="D67" s="117"/>
    </row>
    <row r="68" spans="1:4" ht="15.75" x14ac:dyDescent="0.25">
      <c r="A68" s="119"/>
      <c r="B68" s="120" t="s">
        <v>76</v>
      </c>
      <c r="C68" s="121"/>
      <c r="D68" s="120"/>
    </row>
    <row r="69" spans="1:4" ht="15.75" x14ac:dyDescent="0.25">
      <c r="A69" s="119"/>
      <c r="B69" s="120" t="s">
        <v>77</v>
      </c>
      <c r="C69" s="121"/>
      <c r="D69" s="120"/>
    </row>
    <row r="70" spans="1:4" ht="15.75" x14ac:dyDescent="0.25">
      <c r="A70" s="119"/>
      <c r="B70" s="120" t="s">
        <v>78</v>
      </c>
      <c r="C70" s="121"/>
      <c r="D70" s="120"/>
    </row>
    <row r="71" spans="1:4" ht="15.75" x14ac:dyDescent="0.25">
      <c r="A71" s="116">
        <v>4</v>
      </c>
      <c r="B71" s="117" t="s">
        <v>79</v>
      </c>
      <c r="C71" s="118">
        <v>586000</v>
      </c>
      <c r="D71" s="118">
        <v>586000</v>
      </c>
    </row>
    <row r="72" spans="1:4" ht="15.75" x14ac:dyDescent="0.25">
      <c r="A72" s="119"/>
      <c r="B72" s="120" t="s">
        <v>76</v>
      </c>
      <c r="C72" s="121">
        <v>553000</v>
      </c>
      <c r="D72" s="121">
        <v>553000</v>
      </c>
    </row>
    <row r="73" spans="1:4" ht="15.75" x14ac:dyDescent="0.25">
      <c r="A73" s="119"/>
      <c r="B73" s="120" t="s">
        <v>77</v>
      </c>
      <c r="C73" s="121">
        <v>30000</v>
      </c>
      <c r="D73" s="121">
        <v>30000</v>
      </c>
    </row>
    <row r="74" spans="1:4" ht="15.75" x14ac:dyDescent="0.25">
      <c r="A74" s="119"/>
      <c r="B74" s="120" t="s">
        <v>78</v>
      </c>
      <c r="C74" s="121">
        <v>3000</v>
      </c>
      <c r="D74" s="121">
        <v>3000</v>
      </c>
    </row>
    <row r="75" spans="1:4" ht="15.75" x14ac:dyDescent="0.25">
      <c r="A75" s="116">
        <v>5</v>
      </c>
      <c r="B75" s="117" t="s">
        <v>80</v>
      </c>
      <c r="C75" s="118">
        <v>500000</v>
      </c>
      <c r="D75" s="118">
        <v>500000</v>
      </c>
    </row>
    <row r="76" spans="1:4" ht="15.75" x14ac:dyDescent="0.25">
      <c r="A76" s="116">
        <v>6</v>
      </c>
      <c r="B76" s="117" t="s">
        <v>155</v>
      </c>
      <c r="C76" s="118">
        <v>300000</v>
      </c>
      <c r="D76" s="118">
        <v>229500</v>
      </c>
    </row>
    <row r="77" spans="1:4" ht="15.75" x14ac:dyDescent="0.25">
      <c r="A77" s="116">
        <v>7</v>
      </c>
      <c r="B77" s="117" t="s">
        <v>156</v>
      </c>
      <c r="C77" s="118"/>
      <c r="D77" s="118">
        <v>0</v>
      </c>
    </row>
    <row r="78" spans="1:4" ht="15.75" x14ac:dyDescent="0.25">
      <c r="A78" s="116">
        <v>8</v>
      </c>
      <c r="B78" s="117" t="s">
        <v>157</v>
      </c>
      <c r="C78" s="118">
        <v>24000</v>
      </c>
      <c r="D78" s="118">
        <v>20500</v>
      </c>
    </row>
    <row r="79" spans="1:4" ht="15.75" x14ac:dyDescent="0.25">
      <c r="A79" s="116">
        <v>9</v>
      </c>
      <c r="B79" s="117" t="s">
        <v>81</v>
      </c>
      <c r="C79" s="118">
        <v>700000</v>
      </c>
      <c r="D79" s="118">
        <v>700000</v>
      </c>
    </row>
    <row r="80" spans="1:4" ht="15.75" x14ac:dyDescent="0.25">
      <c r="A80" s="116">
        <v>10</v>
      </c>
      <c r="B80" s="117" t="s">
        <v>82</v>
      </c>
      <c r="C80" s="118">
        <v>100000</v>
      </c>
      <c r="D80" s="118">
        <v>60000</v>
      </c>
    </row>
    <row r="81" spans="1:4" ht="15.75" x14ac:dyDescent="0.25">
      <c r="A81" s="119"/>
      <c r="B81" s="120" t="s">
        <v>158</v>
      </c>
      <c r="C81" s="121">
        <v>40000</v>
      </c>
      <c r="D81" s="118">
        <v>0</v>
      </c>
    </row>
    <row r="82" spans="1:4" ht="15.75" x14ac:dyDescent="0.25">
      <c r="A82" s="119"/>
      <c r="B82" s="120" t="s">
        <v>159</v>
      </c>
      <c r="C82" s="121">
        <v>60000</v>
      </c>
      <c r="D82" s="118">
        <v>60000</v>
      </c>
    </row>
    <row r="83" spans="1:4" ht="15.75" x14ac:dyDescent="0.25">
      <c r="A83" s="116">
        <v>11</v>
      </c>
      <c r="B83" s="117" t="s">
        <v>160</v>
      </c>
      <c r="C83" s="118"/>
      <c r="D83" s="118">
        <v>0</v>
      </c>
    </row>
    <row r="84" spans="1:4" ht="15.75" x14ac:dyDescent="0.25">
      <c r="A84" s="119"/>
      <c r="B84" s="120" t="s">
        <v>161</v>
      </c>
      <c r="C84" s="121"/>
      <c r="D84" s="118"/>
    </row>
    <row r="85" spans="1:4" ht="15.75" x14ac:dyDescent="0.25">
      <c r="A85" s="119"/>
      <c r="B85" s="120" t="s">
        <v>162</v>
      </c>
      <c r="C85" s="121"/>
      <c r="D85" s="118"/>
    </row>
    <row r="86" spans="1:4" ht="15.75" x14ac:dyDescent="0.25">
      <c r="A86" s="116">
        <v>12</v>
      </c>
      <c r="B86" s="117" t="s">
        <v>83</v>
      </c>
      <c r="C86" s="118">
        <v>140000</v>
      </c>
      <c r="D86" s="118">
        <v>135000</v>
      </c>
    </row>
    <row r="87" spans="1:4" ht="15.75" x14ac:dyDescent="0.25">
      <c r="A87" s="119"/>
      <c r="B87" s="120" t="s">
        <v>163</v>
      </c>
      <c r="C87" s="121">
        <v>5000</v>
      </c>
      <c r="D87" s="118">
        <v>0</v>
      </c>
    </row>
    <row r="88" spans="1:4" ht="15.75" x14ac:dyDescent="0.25">
      <c r="A88" s="119"/>
      <c r="B88" s="120" t="s">
        <v>164</v>
      </c>
      <c r="C88" s="121">
        <v>135000</v>
      </c>
      <c r="D88" s="118">
        <v>135000</v>
      </c>
    </row>
    <row r="89" spans="1:4" ht="15.75" x14ac:dyDescent="0.25">
      <c r="A89" s="119">
        <v>13</v>
      </c>
      <c r="B89" s="120" t="s">
        <v>165</v>
      </c>
      <c r="C89" s="121"/>
      <c r="D89" s="120"/>
    </row>
    <row r="90" spans="1:4" ht="15.75" x14ac:dyDescent="0.25">
      <c r="A90" s="119">
        <v>14</v>
      </c>
      <c r="B90" s="120" t="s">
        <v>166</v>
      </c>
      <c r="C90" s="121"/>
      <c r="D90" s="120"/>
    </row>
    <row r="91" spans="1:4" ht="15.75" x14ac:dyDescent="0.25">
      <c r="A91" s="119">
        <v>15</v>
      </c>
      <c r="B91" s="120" t="s">
        <v>167</v>
      </c>
      <c r="C91" s="121"/>
      <c r="D91" s="120"/>
    </row>
    <row r="92" spans="1:4" ht="15.75" x14ac:dyDescent="0.25">
      <c r="A92" s="119">
        <v>16</v>
      </c>
      <c r="B92" s="120" t="s">
        <v>168</v>
      </c>
      <c r="C92" s="121"/>
      <c r="D92" s="120"/>
    </row>
    <row r="93" spans="1:4" ht="15.75" x14ac:dyDescent="0.25">
      <c r="A93" s="116" t="s">
        <v>52</v>
      </c>
      <c r="B93" s="117" t="s">
        <v>169</v>
      </c>
      <c r="C93" s="118"/>
      <c r="D93" s="117"/>
    </row>
    <row r="94" spans="1:4" ht="15.75" x14ac:dyDescent="0.25">
      <c r="A94" s="116" t="s">
        <v>56</v>
      </c>
      <c r="B94" s="117" t="s">
        <v>170</v>
      </c>
      <c r="C94" s="118"/>
      <c r="D94" s="117"/>
    </row>
  </sheetData>
  <mergeCells count="12">
    <mergeCell ref="A52:A53"/>
    <mergeCell ref="B52:B53"/>
    <mergeCell ref="C52:C53"/>
    <mergeCell ref="D52:D53"/>
    <mergeCell ref="A51:D51"/>
    <mergeCell ref="A5:A6"/>
    <mergeCell ref="B5:B6"/>
    <mergeCell ref="C5:D5"/>
    <mergeCell ref="C1:D1"/>
    <mergeCell ref="A2:D2"/>
    <mergeCell ref="A3:D3"/>
    <mergeCell ref="C4:D4"/>
  </mergeCells>
  <conditionalFormatting sqref="C35:C36">
    <cfRule type="cellIs" dxfId="0" priority="1" stopIfTrue="1" operator="equal">
      <formula>0</formula>
    </cfRule>
  </conditionalFormatting>
  <pageMargins left="0.7" right="0.2" top="0.72" bottom="0.3" header="0.3" footer="0.2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7C80-7C61-4195-A056-7165CB8AE46A}">
  <dimension ref="A1:I26"/>
  <sheetViews>
    <sheetView tabSelected="1" workbookViewId="0">
      <selection activeCell="I15" sqref="I15"/>
    </sheetView>
  </sheetViews>
  <sheetFormatPr defaultColWidth="10.28515625" defaultRowHeight="15.75" x14ac:dyDescent="0.25"/>
  <cols>
    <col min="1" max="1" width="6.85546875" style="30" customWidth="1"/>
    <col min="2" max="2" width="41.7109375" style="30" customWidth="1"/>
    <col min="3" max="3" width="17.85546875" style="31" customWidth="1"/>
    <col min="4" max="4" width="12.28515625" style="31" customWidth="1"/>
    <col min="5" max="5" width="18.7109375" style="31" customWidth="1"/>
    <col min="6" max="6" width="17" style="30" bestFit="1" customWidth="1"/>
    <col min="7" max="7" width="12.42578125" style="30" bestFit="1" customWidth="1"/>
    <col min="8" max="8" width="13.28515625" style="30" bestFit="1" customWidth="1"/>
    <col min="9" max="9" width="18.42578125" style="30" customWidth="1"/>
    <col min="10" max="16384" width="10.28515625" style="30"/>
  </cols>
  <sheetData>
    <row r="1" spans="1:9" ht="31.5" customHeight="1" x14ac:dyDescent="0.25">
      <c r="A1" s="96" t="str">
        <f>+'109'!A1</f>
        <v>UBND XÃ VĂN LANG</v>
      </c>
      <c r="B1" s="96"/>
      <c r="D1" s="97" t="s">
        <v>108</v>
      </c>
      <c r="E1" s="97"/>
    </row>
    <row r="2" spans="1:9" s="32" customFormat="1" ht="24" customHeight="1" x14ac:dyDescent="0.25">
      <c r="A2" s="98" t="s">
        <v>107</v>
      </c>
      <c r="B2" s="98"/>
      <c r="C2" s="98"/>
      <c r="D2" s="98"/>
      <c r="E2" s="98"/>
    </row>
    <row r="3" spans="1:9" s="15" customFormat="1" x14ac:dyDescent="0.25">
      <c r="A3" s="99" t="str">
        <f>+'109'!A3</f>
        <v>(Kèm theo Quyết định số         /QĐ-UBND ngày 31/12/2025 của UBND  xã Văn Lang)</v>
      </c>
      <c r="B3" s="99"/>
      <c r="C3" s="99"/>
      <c r="D3" s="99"/>
      <c r="E3" s="99"/>
    </row>
    <row r="4" spans="1:9" s="15" customFormat="1" ht="27.75" customHeight="1" x14ac:dyDescent="0.25">
      <c r="C4" s="33"/>
      <c r="D4" s="105" t="s">
        <v>86</v>
      </c>
      <c r="E4" s="105"/>
    </row>
    <row r="5" spans="1:9" s="34" customFormat="1" ht="24.75" customHeight="1" x14ac:dyDescent="0.25">
      <c r="A5" s="100" t="s">
        <v>87</v>
      </c>
      <c r="B5" s="101" t="s">
        <v>2</v>
      </c>
      <c r="C5" s="102" t="s">
        <v>106</v>
      </c>
      <c r="D5" s="103"/>
      <c r="E5" s="104"/>
    </row>
    <row r="6" spans="1:9" s="34" customFormat="1" ht="54" customHeight="1" x14ac:dyDescent="0.25">
      <c r="A6" s="101"/>
      <c r="B6" s="101"/>
      <c r="C6" s="35" t="s">
        <v>88</v>
      </c>
      <c r="D6" s="35" t="s">
        <v>90</v>
      </c>
      <c r="E6" s="35" t="s">
        <v>92</v>
      </c>
    </row>
    <row r="7" spans="1:9" s="34" customFormat="1" ht="17.25" customHeight="1" x14ac:dyDescent="0.25">
      <c r="A7" s="36" t="s">
        <v>41</v>
      </c>
      <c r="B7" s="36" t="s">
        <v>42</v>
      </c>
      <c r="C7" s="36">
        <v>1</v>
      </c>
      <c r="D7" s="36">
        <v>2</v>
      </c>
      <c r="E7" s="36">
        <v>3</v>
      </c>
      <c r="H7" s="37"/>
      <c r="I7" s="38"/>
    </row>
    <row r="8" spans="1:9" s="34" customFormat="1" ht="23.25" customHeight="1" x14ac:dyDescent="0.25">
      <c r="A8" s="21"/>
      <c r="B8" s="21" t="s">
        <v>89</v>
      </c>
      <c r="C8" s="124">
        <f t="shared" ref="C8:D8" si="0">SUM(C9:C12)+SUM(C15:C23)</f>
        <v>101228000</v>
      </c>
      <c r="D8" s="124">
        <f t="shared" ref="D8" si="1">SUM(D9:D12)+SUM(D15:D23)</f>
        <v>2130000</v>
      </c>
      <c r="E8" s="124">
        <f t="shared" ref="E8" si="2">SUM(E9:E12)+SUM(E15:E23)</f>
        <v>99098000</v>
      </c>
      <c r="F8" s="38"/>
      <c r="H8" s="38"/>
    </row>
    <row r="9" spans="1:9" ht="23.25" customHeight="1" x14ac:dyDescent="0.25">
      <c r="A9" s="43">
        <v>1</v>
      </c>
      <c r="B9" s="44" t="s">
        <v>93</v>
      </c>
      <c r="C9" s="125">
        <f>SUM(D9:E9)</f>
        <v>7323000</v>
      </c>
      <c r="D9" s="128">
        <v>2130000</v>
      </c>
      <c r="E9" s="125">
        <f>2602000+2591000</f>
        <v>5193000</v>
      </c>
      <c r="F9" s="42"/>
      <c r="H9" s="42"/>
    </row>
    <row r="10" spans="1:9" ht="23.25" customHeight="1" x14ac:dyDescent="0.25">
      <c r="A10" s="43">
        <v>2</v>
      </c>
      <c r="B10" s="44" t="s">
        <v>94</v>
      </c>
      <c r="C10" s="125">
        <f t="shared" ref="C10:C12" si="3">SUM(D10:E10)</f>
        <v>432900</v>
      </c>
      <c r="D10" s="125"/>
      <c r="E10" s="125">
        <v>432900</v>
      </c>
    </row>
    <row r="11" spans="1:9" ht="23.25" customHeight="1" x14ac:dyDescent="0.25">
      <c r="A11" s="43">
        <v>3</v>
      </c>
      <c r="B11" s="44" t="s">
        <v>95</v>
      </c>
      <c r="C11" s="125">
        <f t="shared" si="3"/>
        <v>23978100</v>
      </c>
      <c r="D11" s="125"/>
      <c r="E11" s="125">
        <f>3357000+20621100</f>
        <v>23978100</v>
      </c>
      <c r="F11" s="45"/>
    </row>
    <row r="12" spans="1:9" ht="23.25" customHeight="1" x14ac:dyDescent="0.25">
      <c r="A12" s="43">
        <v>4</v>
      </c>
      <c r="B12" s="46" t="s">
        <v>74</v>
      </c>
      <c r="C12" s="125">
        <f t="shared" si="3"/>
        <v>53410000</v>
      </c>
      <c r="D12" s="125"/>
      <c r="E12" s="125">
        <f>SUM(E13:E14)</f>
        <v>53410000</v>
      </c>
      <c r="F12" s="42"/>
      <c r="I12" s="42"/>
    </row>
    <row r="13" spans="1:9" s="15" customFormat="1" ht="23.25" customHeight="1" x14ac:dyDescent="0.25">
      <c r="A13" s="47"/>
      <c r="B13" s="48" t="s">
        <v>96</v>
      </c>
      <c r="C13" s="126">
        <f>SUM(D13:E13)</f>
        <v>53410000</v>
      </c>
      <c r="D13" s="126"/>
      <c r="E13" s="126">
        <f>42636000+10774000</f>
        <v>53410000</v>
      </c>
      <c r="F13" s="49"/>
    </row>
    <row r="14" spans="1:9" s="15" customFormat="1" ht="23.25" customHeight="1" x14ac:dyDescent="0.25">
      <c r="A14" s="47"/>
      <c r="B14" s="48" t="s">
        <v>97</v>
      </c>
      <c r="C14" s="126">
        <f>SUM(E14:E14)</f>
        <v>0</v>
      </c>
      <c r="D14" s="127"/>
      <c r="E14" s="126"/>
      <c r="F14" s="49"/>
    </row>
    <row r="15" spans="1:9" ht="23.25" customHeight="1" x14ac:dyDescent="0.25">
      <c r="A15" s="43">
        <v>5</v>
      </c>
      <c r="B15" s="44" t="s">
        <v>98</v>
      </c>
      <c r="C15" s="125">
        <f t="shared" ref="C15:C23" si="4">SUM(D15:E15)</f>
        <v>270000</v>
      </c>
      <c r="D15" s="125"/>
      <c r="E15" s="125">
        <v>270000</v>
      </c>
      <c r="G15" s="50"/>
    </row>
    <row r="16" spans="1:9" ht="23.25" customHeight="1" x14ac:dyDescent="0.25">
      <c r="A16" s="43">
        <v>6</v>
      </c>
      <c r="B16" s="44" t="s">
        <v>171</v>
      </c>
      <c r="C16" s="125">
        <f t="shared" si="4"/>
        <v>180000</v>
      </c>
      <c r="D16" s="125"/>
      <c r="E16" s="125">
        <v>180000</v>
      </c>
      <c r="G16" s="50"/>
    </row>
    <row r="17" spans="1:6" ht="23.25" customHeight="1" x14ac:dyDescent="0.25">
      <c r="A17" s="43">
        <v>7</v>
      </c>
      <c r="B17" s="44" t="s">
        <v>99</v>
      </c>
      <c r="C17" s="125">
        <f t="shared" si="4"/>
        <v>0</v>
      </c>
      <c r="D17" s="125"/>
      <c r="E17" s="125">
        <v>0</v>
      </c>
    </row>
    <row r="18" spans="1:6" ht="23.25" customHeight="1" x14ac:dyDescent="0.25">
      <c r="A18" s="43">
        <v>8</v>
      </c>
      <c r="B18" s="44" t="s">
        <v>100</v>
      </c>
      <c r="C18" s="125">
        <f t="shared" si="4"/>
        <v>135000</v>
      </c>
      <c r="D18" s="125"/>
      <c r="E18" s="125">
        <v>135000</v>
      </c>
    </row>
    <row r="19" spans="1:6" ht="23.25" customHeight="1" x14ac:dyDescent="0.25">
      <c r="A19" s="43">
        <v>9</v>
      </c>
      <c r="B19" s="44" t="s">
        <v>101</v>
      </c>
      <c r="C19" s="125">
        <f t="shared" si="4"/>
        <v>9543000</v>
      </c>
      <c r="D19" s="125"/>
      <c r="E19" s="125">
        <f>244000+9299000</f>
        <v>9543000</v>
      </c>
      <c r="F19" s="42"/>
    </row>
    <row r="20" spans="1:6" ht="23.25" customHeight="1" x14ac:dyDescent="0.25">
      <c r="A20" s="43">
        <v>10</v>
      </c>
      <c r="B20" s="44" t="s">
        <v>172</v>
      </c>
      <c r="C20" s="125">
        <f t="shared" si="4"/>
        <v>1969000</v>
      </c>
      <c r="D20" s="125"/>
      <c r="E20" s="125">
        <f>540000+1429000</f>
        <v>1969000</v>
      </c>
    </row>
    <row r="21" spans="1:6" ht="23.25" customHeight="1" x14ac:dyDescent="0.25">
      <c r="A21" s="43">
        <v>11</v>
      </c>
      <c r="B21" s="123" t="s">
        <v>173</v>
      </c>
      <c r="C21" s="125">
        <f t="shared" si="4"/>
        <v>413000</v>
      </c>
      <c r="D21" s="125"/>
      <c r="E21" s="125">
        <v>413000</v>
      </c>
    </row>
    <row r="22" spans="1:6" ht="23.25" customHeight="1" x14ac:dyDescent="0.25">
      <c r="A22" s="43">
        <v>12</v>
      </c>
      <c r="B22" s="44" t="s">
        <v>36</v>
      </c>
      <c r="C22" s="125">
        <f t="shared" si="4"/>
        <v>1740000</v>
      </c>
      <c r="D22" s="125"/>
      <c r="E22" s="125">
        <v>1740000</v>
      </c>
    </row>
    <row r="23" spans="1:6" ht="26.25" customHeight="1" x14ac:dyDescent="0.25">
      <c r="A23" s="43">
        <v>13</v>
      </c>
      <c r="B23" s="44" t="s">
        <v>102</v>
      </c>
      <c r="C23" s="125">
        <f t="shared" si="4"/>
        <v>1834000</v>
      </c>
      <c r="D23" s="125"/>
      <c r="E23" s="125">
        <v>1834000</v>
      </c>
    </row>
    <row r="24" spans="1:6" ht="47.25" hidden="1" x14ac:dyDescent="0.25">
      <c r="A24" s="43">
        <v>1</v>
      </c>
      <c r="B24" s="44" t="s">
        <v>103</v>
      </c>
      <c r="C24" s="41"/>
      <c r="D24" s="41"/>
      <c r="E24" s="41"/>
      <c r="F24" s="51"/>
    </row>
    <row r="25" spans="1:6" ht="31.5" hidden="1" x14ac:dyDescent="0.25">
      <c r="A25" s="43">
        <v>2</v>
      </c>
      <c r="B25" s="44" t="s">
        <v>104</v>
      </c>
      <c r="C25" s="41"/>
      <c r="D25" s="41"/>
      <c r="E25" s="41"/>
      <c r="F25" s="51"/>
    </row>
    <row r="26" spans="1:6" ht="47.25" hidden="1" x14ac:dyDescent="0.25">
      <c r="A26" s="52"/>
      <c r="B26" s="53" t="s">
        <v>105</v>
      </c>
      <c r="C26" s="54"/>
      <c r="D26" s="54"/>
      <c r="E26" s="54"/>
      <c r="F26" s="51"/>
    </row>
  </sheetData>
  <mergeCells count="8">
    <mergeCell ref="A1:B1"/>
    <mergeCell ref="D1:E1"/>
    <mergeCell ref="A2:E2"/>
    <mergeCell ref="A3:E3"/>
    <mergeCell ref="A5:A6"/>
    <mergeCell ref="B5:B6"/>
    <mergeCell ref="C5:E5"/>
    <mergeCell ref="D4:E4"/>
  </mergeCells>
  <pageMargins left="0.38" right="0.2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E76C-45CA-49B7-9DBB-787558FEF1F7}">
  <dimension ref="A1:AD39"/>
  <sheetViews>
    <sheetView workbookViewId="0">
      <selection activeCell="A3" sqref="A3:U3"/>
    </sheetView>
  </sheetViews>
  <sheetFormatPr defaultColWidth="9.140625" defaultRowHeight="15.75" x14ac:dyDescent="0.25"/>
  <cols>
    <col min="1" max="1" width="5.28515625" style="14" customWidth="1"/>
    <col min="2" max="2" width="36.42578125" style="14" customWidth="1"/>
    <col min="3" max="3" width="11.5703125" style="14" customWidth="1"/>
    <col min="4" max="4" width="9.7109375" style="14" customWidth="1"/>
    <col min="5" max="5" width="11.140625" style="14" customWidth="1"/>
    <col min="6" max="6" width="12.42578125" style="14" customWidth="1"/>
    <col min="7" max="7" width="7.28515625" style="14" customWidth="1"/>
    <col min="8" max="8" width="8.7109375" style="14" customWidth="1"/>
    <col min="9" max="9" width="8.42578125" style="14" customWidth="1"/>
    <col min="10" max="10" width="10.140625" style="14" customWidth="1"/>
    <col min="11" max="11" width="9" style="14" customWidth="1"/>
    <col min="12" max="12" width="7.85546875" style="14" customWidth="1"/>
    <col min="13" max="13" width="7.42578125" style="14" customWidth="1"/>
    <col min="14" max="14" width="8" style="14" customWidth="1"/>
    <col min="15" max="15" width="9" style="14" customWidth="1"/>
    <col min="16" max="16" width="9.42578125" style="14" customWidth="1"/>
    <col min="17" max="17" width="9.28515625" style="14" customWidth="1"/>
    <col min="18" max="18" width="11.7109375" style="14" customWidth="1"/>
    <col min="19" max="19" width="11.42578125" style="14" customWidth="1"/>
    <col min="20" max="20" width="9.85546875" style="14" customWidth="1"/>
    <col min="21" max="21" width="9.7109375" style="14" customWidth="1"/>
    <col min="22" max="24" width="12.42578125" style="14" hidden="1" customWidth="1"/>
    <col min="25" max="25" width="10.140625" style="14" bestFit="1" customWidth="1"/>
    <col min="26" max="16384" width="9.140625" style="14"/>
  </cols>
  <sheetData>
    <row r="1" spans="1:30" ht="19.5" x14ac:dyDescent="0.25">
      <c r="A1" s="13"/>
      <c r="R1" s="107" t="s">
        <v>109</v>
      </c>
      <c r="S1" s="107"/>
      <c r="T1" s="107"/>
      <c r="U1" s="107"/>
      <c r="V1" s="107"/>
    </row>
    <row r="2" spans="1:30" ht="25.5" customHeight="1" x14ac:dyDescent="0.25">
      <c r="A2" s="108" t="s">
        <v>15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30" ht="18.75" x14ac:dyDescent="0.25">
      <c r="A3" s="109" t="s">
        <v>177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Z3" s="110"/>
      <c r="AA3" s="110"/>
      <c r="AB3" s="110"/>
      <c r="AC3" s="110"/>
      <c r="AD3" s="110"/>
    </row>
    <row r="4" spans="1:30" hidden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Z4" s="106"/>
      <c r="AA4" s="106"/>
      <c r="AB4" s="106"/>
      <c r="AC4" s="106"/>
      <c r="AD4" s="106"/>
    </row>
    <row r="5" spans="1:30" x14ac:dyDescent="0.25">
      <c r="A5" s="17"/>
      <c r="B5" s="18"/>
      <c r="C5" s="18"/>
      <c r="D5" s="18"/>
      <c r="E5" s="19"/>
      <c r="F5" s="18"/>
      <c r="G5" s="20"/>
      <c r="H5" s="20"/>
      <c r="R5" s="111" t="s">
        <v>16</v>
      </c>
      <c r="S5" s="111"/>
      <c r="T5" s="111"/>
      <c r="U5" s="111"/>
    </row>
    <row r="6" spans="1:30" x14ac:dyDescent="0.25">
      <c r="A6" s="88" t="s">
        <v>17</v>
      </c>
      <c r="B6" s="88" t="s">
        <v>18</v>
      </c>
      <c r="C6" s="88" t="s">
        <v>19</v>
      </c>
      <c r="D6" s="88" t="s">
        <v>20</v>
      </c>
      <c r="E6" s="88" t="s">
        <v>21</v>
      </c>
      <c r="F6" s="88" t="s">
        <v>22</v>
      </c>
      <c r="G6" s="88" t="s">
        <v>23</v>
      </c>
      <c r="H6" s="88" t="s">
        <v>24</v>
      </c>
      <c r="I6" s="88" t="s">
        <v>25</v>
      </c>
      <c r="J6" s="88" t="s">
        <v>26</v>
      </c>
      <c r="K6" s="88" t="s">
        <v>27</v>
      </c>
      <c r="L6" s="88" t="s">
        <v>28</v>
      </c>
      <c r="M6" s="88" t="s">
        <v>29</v>
      </c>
      <c r="N6" s="88" t="s">
        <v>30</v>
      </c>
      <c r="O6" s="88" t="s">
        <v>31</v>
      </c>
      <c r="P6" s="90" t="s">
        <v>32</v>
      </c>
      <c r="Q6" s="91"/>
      <c r="R6" s="88" t="s">
        <v>33</v>
      </c>
      <c r="S6" s="88" t="s">
        <v>34</v>
      </c>
      <c r="T6" s="88" t="s">
        <v>35</v>
      </c>
      <c r="U6" s="88" t="s">
        <v>36</v>
      </c>
      <c r="V6" s="88" t="s">
        <v>37</v>
      </c>
      <c r="W6" s="88" t="s">
        <v>38</v>
      </c>
      <c r="X6" s="88" t="s">
        <v>38</v>
      </c>
    </row>
    <row r="7" spans="1:30" ht="96.75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22" t="s">
        <v>39</v>
      </c>
      <c r="Q7" s="22" t="s">
        <v>40</v>
      </c>
      <c r="R7" s="89"/>
      <c r="S7" s="89"/>
      <c r="T7" s="89"/>
      <c r="U7" s="89"/>
      <c r="V7" s="89"/>
      <c r="W7" s="89"/>
      <c r="X7" s="89"/>
    </row>
    <row r="8" spans="1:30" x14ac:dyDescent="0.25">
      <c r="A8" s="129" t="s">
        <v>41</v>
      </c>
      <c r="B8" s="129" t="s">
        <v>42</v>
      </c>
      <c r="C8" s="129">
        <v>1</v>
      </c>
      <c r="D8" s="129">
        <v>2</v>
      </c>
      <c r="E8" s="129">
        <v>3</v>
      </c>
      <c r="F8" s="129">
        <v>4</v>
      </c>
      <c r="G8" s="129">
        <v>5</v>
      </c>
      <c r="H8" s="129">
        <v>6</v>
      </c>
      <c r="I8" s="129">
        <v>7</v>
      </c>
      <c r="J8" s="129">
        <v>8</v>
      </c>
      <c r="K8" s="129">
        <v>9</v>
      </c>
      <c r="L8" s="129">
        <v>10</v>
      </c>
      <c r="M8" s="129">
        <v>11</v>
      </c>
      <c r="N8" s="129">
        <v>12</v>
      </c>
      <c r="O8" s="129">
        <v>13</v>
      </c>
      <c r="P8" s="129">
        <v>14</v>
      </c>
      <c r="Q8" s="129">
        <v>15</v>
      </c>
      <c r="R8" s="129">
        <v>16</v>
      </c>
      <c r="S8" s="129">
        <v>17</v>
      </c>
      <c r="T8" s="129">
        <v>18</v>
      </c>
      <c r="U8" s="129">
        <v>19</v>
      </c>
    </row>
    <row r="9" spans="1:30" ht="20.25" customHeight="1" x14ac:dyDescent="0.25">
      <c r="A9" s="130"/>
      <c r="B9" s="130" t="s">
        <v>43</v>
      </c>
      <c r="C9" s="132">
        <v>100539000</v>
      </c>
      <c r="D9" s="132">
        <v>1441000</v>
      </c>
      <c r="E9" s="132">
        <v>99098000</v>
      </c>
      <c r="F9" s="132">
        <v>53410000</v>
      </c>
      <c r="G9" s="132">
        <v>413000</v>
      </c>
      <c r="H9" s="132">
        <v>1436000</v>
      </c>
      <c r="I9" s="132">
        <v>533000</v>
      </c>
      <c r="J9" s="132">
        <v>0</v>
      </c>
      <c r="K9" s="132">
        <v>270000</v>
      </c>
      <c r="L9" s="132">
        <v>135000</v>
      </c>
      <c r="M9" s="132">
        <v>180000</v>
      </c>
      <c r="N9" s="132">
        <v>432900</v>
      </c>
      <c r="O9" s="132">
        <v>5193000</v>
      </c>
      <c r="P9" s="132">
        <v>1000000</v>
      </c>
      <c r="Q9" s="132">
        <v>276000</v>
      </c>
      <c r="R9" s="132">
        <v>23978100</v>
      </c>
      <c r="S9" s="132">
        <v>9543000</v>
      </c>
      <c r="T9" s="132">
        <v>1834000</v>
      </c>
      <c r="U9" s="132">
        <v>1740000</v>
      </c>
    </row>
    <row r="10" spans="1:30" ht="20.25" customHeight="1" x14ac:dyDescent="0.25">
      <c r="A10" s="135" t="s">
        <v>41</v>
      </c>
      <c r="B10" s="130" t="s">
        <v>44</v>
      </c>
      <c r="C10" s="132">
        <v>91468334</v>
      </c>
      <c r="D10" s="132">
        <v>1124590</v>
      </c>
      <c r="E10" s="132">
        <v>90343744</v>
      </c>
      <c r="F10" s="132">
        <v>51260545</v>
      </c>
      <c r="G10" s="132">
        <v>413000</v>
      </c>
      <c r="H10" s="132">
        <v>1331263</v>
      </c>
      <c r="I10" s="132">
        <v>533000</v>
      </c>
      <c r="J10" s="132">
        <v>0</v>
      </c>
      <c r="K10" s="132">
        <v>270000</v>
      </c>
      <c r="L10" s="132">
        <v>135000</v>
      </c>
      <c r="M10" s="132">
        <v>180000</v>
      </c>
      <c r="N10" s="132">
        <v>432900</v>
      </c>
      <c r="O10" s="132">
        <v>4284432</v>
      </c>
      <c r="P10" s="132">
        <v>1000000</v>
      </c>
      <c r="Q10" s="132">
        <v>276000</v>
      </c>
      <c r="R10" s="132">
        <v>21960604</v>
      </c>
      <c r="S10" s="132">
        <v>9543000</v>
      </c>
      <c r="T10" s="132">
        <v>0</v>
      </c>
      <c r="U10" s="132">
        <v>0</v>
      </c>
    </row>
    <row r="11" spans="1:30" ht="20.25" customHeight="1" x14ac:dyDescent="0.25">
      <c r="A11" s="135" t="s">
        <v>45</v>
      </c>
      <c r="B11" s="130" t="s">
        <v>46</v>
      </c>
      <c r="C11" s="132">
        <v>26900629</v>
      </c>
      <c r="D11" s="132">
        <v>614590</v>
      </c>
      <c r="E11" s="132">
        <v>26286039</v>
      </c>
      <c r="F11" s="132">
        <v>1128920</v>
      </c>
      <c r="G11" s="132">
        <v>413000</v>
      </c>
      <c r="H11" s="132">
        <v>0</v>
      </c>
      <c r="I11" s="132">
        <v>0</v>
      </c>
      <c r="J11" s="132">
        <v>0</v>
      </c>
      <c r="K11" s="132">
        <v>270000</v>
      </c>
      <c r="L11" s="132">
        <v>135000</v>
      </c>
      <c r="M11" s="132">
        <v>180000</v>
      </c>
      <c r="N11" s="132">
        <v>432900</v>
      </c>
      <c r="O11" s="132">
        <v>2476000</v>
      </c>
      <c r="P11" s="132">
        <v>1000000</v>
      </c>
      <c r="Q11" s="132">
        <v>276000</v>
      </c>
      <c r="R11" s="132">
        <v>11707219</v>
      </c>
      <c r="S11" s="132">
        <v>9543000</v>
      </c>
      <c r="T11" s="132">
        <v>0</v>
      </c>
      <c r="U11" s="132">
        <v>0</v>
      </c>
    </row>
    <row r="12" spans="1:30" ht="20.25" customHeight="1" x14ac:dyDescent="0.25">
      <c r="A12" s="136">
        <v>1</v>
      </c>
      <c r="B12" s="123" t="s">
        <v>47</v>
      </c>
      <c r="C12" s="133">
        <v>5812339</v>
      </c>
      <c r="D12" s="133">
        <v>146000</v>
      </c>
      <c r="E12" s="133">
        <v>5666339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>
        <v>5363339</v>
      </c>
      <c r="S12" s="133">
        <v>303000</v>
      </c>
      <c r="T12" s="133"/>
      <c r="U12" s="133"/>
    </row>
    <row r="13" spans="1:30" ht="20.25" customHeight="1" x14ac:dyDescent="0.25">
      <c r="A13" s="136">
        <v>2</v>
      </c>
      <c r="B13" s="123" t="s">
        <v>48</v>
      </c>
      <c r="C13" s="133">
        <v>6111945</v>
      </c>
      <c r="D13" s="133">
        <v>308490</v>
      </c>
      <c r="E13" s="133">
        <v>5803455</v>
      </c>
      <c r="F13" s="133"/>
      <c r="G13" s="133"/>
      <c r="H13" s="133"/>
      <c r="I13" s="133"/>
      <c r="J13" s="133"/>
      <c r="K13" s="133"/>
      <c r="L13" s="133"/>
      <c r="M13" s="133"/>
      <c r="N13" s="133">
        <v>432900</v>
      </c>
      <c r="O13" s="133">
        <v>2476000</v>
      </c>
      <c r="P13" s="133">
        <v>1000000</v>
      </c>
      <c r="Q13" s="133">
        <v>276000</v>
      </c>
      <c r="R13" s="133">
        <v>2555555</v>
      </c>
      <c r="S13" s="133">
        <v>339000</v>
      </c>
      <c r="T13" s="133"/>
      <c r="U13" s="133"/>
    </row>
    <row r="14" spans="1:30" ht="20.25" customHeight="1" x14ac:dyDescent="0.25">
      <c r="A14" s="136">
        <v>3</v>
      </c>
      <c r="B14" s="123" t="s">
        <v>49</v>
      </c>
      <c r="C14" s="133">
        <v>13431963</v>
      </c>
      <c r="D14" s="133">
        <v>132900</v>
      </c>
      <c r="E14" s="133">
        <v>13299063</v>
      </c>
      <c r="F14" s="133">
        <v>1128920</v>
      </c>
      <c r="G14" s="133">
        <v>413000</v>
      </c>
      <c r="H14" s="133"/>
      <c r="I14" s="133"/>
      <c r="J14" s="133"/>
      <c r="K14" s="133">
        <v>270000</v>
      </c>
      <c r="L14" s="133">
        <v>135000</v>
      </c>
      <c r="M14" s="133">
        <v>180000</v>
      </c>
      <c r="N14" s="133"/>
      <c r="O14" s="133"/>
      <c r="P14" s="133"/>
      <c r="Q14" s="133"/>
      <c r="R14" s="133">
        <v>2271143</v>
      </c>
      <c r="S14" s="133">
        <v>8901000</v>
      </c>
      <c r="T14" s="133"/>
      <c r="U14" s="133"/>
    </row>
    <row r="15" spans="1:30" ht="20.25" customHeight="1" x14ac:dyDescent="0.25">
      <c r="A15" s="136">
        <v>4</v>
      </c>
      <c r="B15" s="123" t="s">
        <v>50</v>
      </c>
      <c r="C15" s="133">
        <v>963117</v>
      </c>
      <c r="D15" s="133">
        <v>15200</v>
      </c>
      <c r="E15" s="133">
        <v>947917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>
        <v>947917</v>
      </c>
      <c r="S15" s="133"/>
      <c r="T15" s="133"/>
      <c r="U15" s="133"/>
    </row>
    <row r="16" spans="1:30" ht="20.25" customHeight="1" x14ac:dyDescent="0.25">
      <c r="A16" s="136">
        <v>5</v>
      </c>
      <c r="B16" s="123" t="s">
        <v>51</v>
      </c>
      <c r="C16" s="133">
        <v>581265</v>
      </c>
      <c r="D16" s="133">
        <v>12000</v>
      </c>
      <c r="E16" s="133">
        <v>569265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>
        <v>569265</v>
      </c>
      <c r="S16" s="133"/>
      <c r="T16" s="133"/>
      <c r="U16" s="133"/>
    </row>
    <row r="17" spans="1:21" ht="20.25" customHeight="1" x14ac:dyDescent="0.25">
      <c r="A17" s="135" t="s">
        <v>52</v>
      </c>
      <c r="B17" s="130" t="s">
        <v>53</v>
      </c>
      <c r="C17" s="132">
        <v>10411385</v>
      </c>
      <c r="D17" s="132">
        <v>158000</v>
      </c>
      <c r="E17" s="132">
        <v>10253385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10253385</v>
      </c>
      <c r="S17" s="132">
        <v>0</v>
      </c>
      <c r="T17" s="132"/>
      <c r="U17" s="132">
        <v>0</v>
      </c>
    </row>
    <row r="18" spans="1:21" ht="20.25" customHeight="1" x14ac:dyDescent="0.25">
      <c r="A18" s="136">
        <v>1</v>
      </c>
      <c r="B18" s="123" t="s">
        <v>54</v>
      </c>
      <c r="C18" s="133">
        <v>6651307</v>
      </c>
      <c r="D18" s="133">
        <v>122000</v>
      </c>
      <c r="E18" s="133">
        <v>6529307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>
        <v>6529307</v>
      </c>
      <c r="S18" s="133"/>
      <c r="T18" s="133"/>
      <c r="U18" s="133"/>
    </row>
    <row r="19" spans="1:21" ht="20.25" customHeight="1" x14ac:dyDescent="0.25">
      <c r="A19" s="136">
        <v>2</v>
      </c>
      <c r="B19" s="123" t="s">
        <v>55</v>
      </c>
      <c r="C19" s="133">
        <v>3760078</v>
      </c>
      <c r="D19" s="133">
        <v>36000</v>
      </c>
      <c r="E19" s="133">
        <v>3724078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>
        <v>3724078</v>
      </c>
      <c r="S19" s="133"/>
      <c r="T19" s="133"/>
      <c r="U19" s="133"/>
    </row>
    <row r="20" spans="1:21" ht="20.25" customHeight="1" x14ac:dyDescent="0.25">
      <c r="A20" s="135" t="s">
        <v>56</v>
      </c>
      <c r="B20" s="130" t="s">
        <v>57</v>
      </c>
      <c r="C20" s="132">
        <v>52232057</v>
      </c>
      <c r="D20" s="132">
        <v>292000</v>
      </c>
      <c r="E20" s="132">
        <v>51940057</v>
      </c>
      <c r="F20" s="132">
        <v>50131625</v>
      </c>
      <c r="G20" s="132">
        <v>0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32">
        <v>0</v>
      </c>
      <c r="O20" s="132">
        <v>1808432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</row>
    <row r="21" spans="1:21" ht="20.25" customHeight="1" x14ac:dyDescent="0.25">
      <c r="A21" s="136">
        <v>1</v>
      </c>
      <c r="B21" s="123" t="s">
        <v>58</v>
      </c>
      <c r="C21" s="133">
        <v>6836845</v>
      </c>
      <c r="D21" s="133">
        <v>41209</v>
      </c>
      <c r="E21" s="133">
        <v>6795636</v>
      </c>
      <c r="F21" s="133">
        <v>6795636</v>
      </c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20.25" customHeight="1" x14ac:dyDescent="0.25">
      <c r="A22" s="136">
        <v>2</v>
      </c>
      <c r="B22" s="123" t="s">
        <v>59</v>
      </c>
      <c r="C22" s="133">
        <v>5240578</v>
      </c>
      <c r="D22" s="133">
        <v>31961</v>
      </c>
      <c r="E22" s="133">
        <v>5208617</v>
      </c>
      <c r="F22" s="133">
        <v>5208617</v>
      </c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20.25" customHeight="1" x14ac:dyDescent="0.25">
      <c r="A23" s="136">
        <v>3</v>
      </c>
      <c r="B23" s="123" t="s">
        <v>60</v>
      </c>
      <c r="C23" s="133">
        <v>4245624</v>
      </c>
      <c r="D23" s="133">
        <v>25766</v>
      </c>
      <c r="E23" s="133">
        <v>4219858</v>
      </c>
      <c r="F23" s="133">
        <v>4219858</v>
      </c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20.25" customHeight="1" x14ac:dyDescent="0.25">
      <c r="A24" s="136">
        <v>4</v>
      </c>
      <c r="B24" s="123" t="s">
        <v>61</v>
      </c>
      <c r="C24" s="133">
        <v>11796224</v>
      </c>
      <c r="D24" s="133">
        <v>67756</v>
      </c>
      <c r="E24" s="133">
        <v>11728468</v>
      </c>
      <c r="F24" s="133">
        <v>11728468</v>
      </c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20.25" customHeight="1" x14ac:dyDescent="0.25">
      <c r="A25" s="136">
        <v>5</v>
      </c>
      <c r="B25" s="123" t="s">
        <v>62</v>
      </c>
      <c r="C25" s="133">
        <v>11416416</v>
      </c>
      <c r="D25" s="133">
        <v>68513</v>
      </c>
      <c r="E25" s="133">
        <v>11347903</v>
      </c>
      <c r="F25" s="133">
        <v>11347903</v>
      </c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20.25" customHeight="1" x14ac:dyDescent="0.25">
      <c r="A26" s="136">
        <v>6</v>
      </c>
      <c r="B26" s="123" t="s">
        <v>63</v>
      </c>
      <c r="C26" s="133">
        <v>10852938</v>
      </c>
      <c r="D26" s="133">
        <v>56795</v>
      </c>
      <c r="E26" s="133">
        <v>10796143</v>
      </c>
      <c r="F26" s="133">
        <v>10796143</v>
      </c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20.25" customHeight="1" x14ac:dyDescent="0.25">
      <c r="A27" s="136">
        <v>7</v>
      </c>
      <c r="B27" s="131" t="s">
        <v>174</v>
      </c>
      <c r="C27" s="133">
        <v>35000</v>
      </c>
      <c r="D27" s="133"/>
      <c r="E27" s="133">
        <v>35000</v>
      </c>
      <c r="F27" s="133">
        <v>35000</v>
      </c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20.25" customHeight="1" x14ac:dyDescent="0.25">
      <c r="A28" s="136">
        <v>8</v>
      </c>
      <c r="B28" s="123" t="s">
        <v>175</v>
      </c>
      <c r="C28" s="133">
        <v>1808432</v>
      </c>
      <c r="D28" s="133"/>
      <c r="E28" s="133">
        <v>1808432</v>
      </c>
      <c r="F28" s="133"/>
      <c r="G28" s="133"/>
      <c r="H28" s="133"/>
      <c r="I28" s="133"/>
      <c r="J28" s="133"/>
      <c r="K28" s="133"/>
      <c r="L28" s="133"/>
      <c r="M28" s="133"/>
      <c r="N28" s="133"/>
      <c r="O28" s="133">
        <v>1808432</v>
      </c>
      <c r="P28" s="133"/>
      <c r="Q28" s="133"/>
      <c r="R28" s="133"/>
      <c r="S28" s="133"/>
      <c r="T28" s="133"/>
      <c r="U28" s="133"/>
    </row>
    <row r="29" spans="1:21" ht="20.25" customHeight="1" x14ac:dyDescent="0.25">
      <c r="A29" s="135" t="s">
        <v>64</v>
      </c>
      <c r="B29" s="130" t="s">
        <v>65</v>
      </c>
      <c r="C29" s="132">
        <v>561000</v>
      </c>
      <c r="D29" s="132">
        <v>28000</v>
      </c>
      <c r="E29" s="132">
        <v>533000</v>
      </c>
      <c r="F29" s="132">
        <v>0</v>
      </c>
      <c r="G29" s="132">
        <v>0</v>
      </c>
      <c r="H29" s="132">
        <v>0</v>
      </c>
      <c r="I29" s="132">
        <v>533000</v>
      </c>
      <c r="J29" s="132">
        <v>0</v>
      </c>
      <c r="K29" s="132">
        <v>0</v>
      </c>
      <c r="L29" s="132">
        <v>0</v>
      </c>
      <c r="M29" s="132">
        <v>0</v>
      </c>
      <c r="N29" s="132">
        <v>0</v>
      </c>
      <c r="O29" s="132">
        <v>0</v>
      </c>
      <c r="P29" s="132">
        <v>0</v>
      </c>
      <c r="Q29" s="132">
        <v>0</v>
      </c>
      <c r="R29" s="132">
        <v>0</v>
      </c>
      <c r="S29" s="132">
        <v>0</v>
      </c>
      <c r="T29" s="132">
        <v>0</v>
      </c>
      <c r="U29" s="132">
        <v>0</v>
      </c>
    </row>
    <row r="30" spans="1:21" ht="20.25" customHeight="1" x14ac:dyDescent="0.25">
      <c r="A30" s="136">
        <v>1</v>
      </c>
      <c r="B30" s="123" t="s">
        <v>66</v>
      </c>
      <c r="C30" s="133">
        <v>561000</v>
      </c>
      <c r="D30" s="133">
        <v>28000</v>
      </c>
      <c r="E30" s="133">
        <v>533000</v>
      </c>
      <c r="F30" s="133"/>
      <c r="G30" s="133"/>
      <c r="H30" s="133"/>
      <c r="I30" s="133">
        <v>533000</v>
      </c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</row>
    <row r="31" spans="1:21" ht="20.25" customHeight="1" x14ac:dyDescent="0.25">
      <c r="A31" s="135" t="s">
        <v>67</v>
      </c>
      <c r="B31" s="130" t="s">
        <v>68</v>
      </c>
      <c r="C31" s="132">
        <v>1363263</v>
      </c>
      <c r="D31" s="132">
        <v>32000</v>
      </c>
      <c r="E31" s="132">
        <v>1331263</v>
      </c>
      <c r="F31" s="132">
        <v>0</v>
      </c>
      <c r="G31" s="132">
        <v>0</v>
      </c>
      <c r="H31" s="132">
        <v>1331263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/>
      <c r="U31" s="132">
        <v>0</v>
      </c>
    </row>
    <row r="32" spans="1:21" ht="20.25" customHeight="1" x14ac:dyDescent="0.25">
      <c r="A32" s="136">
        <v>1</v>
      </c>
      <c r="B32" s="123" t="s">
        <v>66</v>
      </c>
      <c r="C32" s="133">
        <v>1363263</v>
      </c>
      <c r="D32" s="133">
        <v>32000</v>
      </c>
      <c r="E32" s="133">
        <v>1331263</v>
      </c>
      <c r="F32" s="133"/>
      <c r="G32" s="133"/>
      <c r="H32" s="133">
        <v>1331263</v>
      </c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</row>
    <row r="33" spans="1:21" ht="20.25" customHeight="1" x14ac:dyDescent="0.25">
      <c r="A33" s="135" t="s">
        <v>42</v>
      </c>
      <c r="B33" s="130" t="s">
        <v>69</v>
      </c>
      <c r="C33" s="132">
        <v>1834000</v>
      </c>
      <c r="D33" s="132">
        <v>0</v>
      </c>
      <c r="E33" s="132">
        <v>1834000</v>
      </c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>
        <v>1834000</v>
      </c>
      <c r="U33" s="132"/>
    </row>
    <row r="34" spans="1:21" ht="20.25" customHeight="1" x14ac:dyDescent="0.25">
      <c r="A34" s="135" t="s">
        <v>70</v>
      </c>
      <c r="B34" s="130" t="s">
        <v>71</v>
      </c>
      <c r="C34" s="132">
        <v>7236666</v>
      </c>
      <c r="D34" s="132">
        <v>316410</v>
      </c>
      <c r="E34" s="132">
        <v>6920256</v>
      </c>
      <c r="F34" s="132">
        <v>2149455</v>
      </c>
      <c r="G34" s="132">
        <v>0</v>
      </c>
      <c r="H34" s="132">
        <v>104737</v>
      </c>
      <c r="I34" s="132">
        <v>0</v>
      </c>
      <c r="J34" s="132">
        <v>0</v>
      </c>
      <c r="K34" s="132">
        <v>0</v>
      </c>
      <c r="L34" s="132">
        <v>0</v>
      </c>
      <c r="M34" s="132">
        <v>0</v>
      </c>
      <c r="N34" s="132">
        <v>0</v>
      </c>
      <c r="O34" s="132">
        <v>908568</v>
      </c>
      <c r="P34" s="132">
        <v>0</v>
      </c>
      <c r="Q34" s="132">
        <v>0</v>
      </c>
      <c r="R34" s="132">
        <v>2017496</v>
      </c>
      <c r="S34" s="132">
        <v>0</v>
      </c>
      <c r="T34" s="132">
        <v>0</v>
      </c>
      <c r="U34" s="132">
        <v>1740000</v>
      </c>
    </row>
    <row r="35" spans="1:21" ht="18" customHeight="1" x14ac:dyDescent="0.25">
      <c r="A35" s="136">
        <v>1</v>
      </c>
      <c r="B35" s="123" t="s">
        <v>72</v>
      </c>
      <c r="C35" s="133">
        <v>908568</v>
      </c>
      <c r="D35" s="133">
        <v>0</v>
      </c>
      <c r="E35" s="133">
        <v>908568</v>
      </c>
      <c r="F35" s="133"/>
      <c r="G35" s="133"/>
      <c r="H35" s="133"/>
      <c r="I35" s="133"/>
      <c r="J35" s="133"/>
      <c r="K35" s="133"/>
      <c r="L35" s="133"/>
      <c r="M35" s="133"/>
      <c r="N35" s="133"/>
      <c r="O35" s="133">
        <v>908568</v>
      </c>
      <c r="P35" s="133"/>
      <c r="Q35" s="133"/>
      <c r="R35" s="133"/>
      <c r="S35" s="133"/>
      <c r="T35" s="133"/>
      <c r="U35" s="133"/>
    </row>
    <row r="36" spans="1:21" ht="18.75" customHeight="1" x14ac:dyDescent="0.25">
      <c r="A36" s="136">
        <v>2</v>
      </c>
      <c r="B36" s="123" t="s">
        <v>73</v>
      </c>
      <c r="C36" s="133">
        <v>2140606</v>
      </c>
      <c r="D36" s="133">
        <v>123110</v>
      </c>
      <c r="E36" s="133">
        <v>2017496</v>
      </c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>
        <v>2017496</v>
      </c>
      <c r="S36" s="133"/>
      <c r="T36" s="133"/>
      <c r="U36" s="133"/>
    </row>
    <row r="37" spans="1:21" ht="31.5" x14ac:dyDescent="0.25">
      <c r="A37" s="136">
        <v>3</v>
      </c>
      <c r="B37" s="131" t="s">
        <v>74</v>
      </c>
      <c r="C37" s="133">
        <v>2149455</v>
      </c>
      <c r="D37" s="133"/>
      <c r="E37" s="133">
        <v>2149455</v>
      </c>
      <c r="F37" s="133">
        <v>2149455</v>
      </c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</row>
    <row r="38" spans="1:21" ht="21.75" customHeight="1" x14ac:dyDescent="0.25">
      <c r="A38" s="136">
        <v>4</v>
      </c>
      <c r="B38" s="123" t="s">
        <v>36</v>
      </c>
      <c r="C38" s="133">
        <v>1933300</v>
      </c>
      <c r="D38" s="133">
        <v>193300</v>
      </c>
      <c r="E38" s="133">
        <v>1740000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>
        <v>1740000</v>
      </c>
    </row>
    <row r="39" spans="1:21" ht="21.75" customHeight="1" x14ac:dyDescent="0.25">
      <c r="A39" s="136">
        <v>5</v>
      </c>
      <c r="B39" s="123" t="s">
        <v>176</v>
      </c>
      <c r="C39" s="133">
        <v>104737</v>
      </c>
      <c r="D39" s="134"/>
      <c r="E39" s="133">
        <v>104737</v>
      </c>
      <c r="F39" s="134"/>
      <c r="G39" s="134"/>
      <c r="H39" s="134">
        <v>104737</v>
      </c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</row>
  </sheetData>
  <mergeCells count="29">
    <mergeCell ref="W6:W7"/>
    <mergeCell ref="X6:X7"/>
    <mergeCell ref="P6:Q6"/>
    <mergeCell ref="R6:R7"/>
    <mergeCell ref="S6:S7"/>
    <mergeCell ref="T6:T7"/>
    <mergeCell ref="U6:U7"/>
    <mergeCell ref="V6:V7"/>
    <mergeCell ref="J6:J7"/>
    <mergeCell ref="K6:K7"/>
    <mergeCell ref="L6:L7"/>
    <mergeCell ref="M6:M7"/>
    <mergeCell ref="N6:N7"/>
    <mergeCell ref="O6:O7"/>
    <mergeCell ref="R5:U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Z4:AD4"/>
    <mergeCell ref="R1:V1"/>
    <mergeCell ref="A2:U2"/>
    <mergeCell ref="A3:U3"/>
    <mergeCell ref="Z3:AD3"/>
  </mergeCells>
  <pageMargins left="0.24" right="0.16" top="0.43" bottom="0.45" header="0.3" footer="0.3"/>
  <pageSetup paperSize="8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4</vt:i4>
      </vt:variant>
      <vt:variant>
        <vt:lpstr>Phạm vi Có tên</vt:lpstr>
      </vt:variant>
      <vt:variant>
        <vt:i4>2</vt:i4>
      </vt:variant>
    </vt:vector>
  </HeadingPairs>
  <TitlesOfParts>
    <vt:vector size="6" baseType="lpstr">
      <vt:lpstr>108</vt:lpstr>
      <vt:lpstr>109</vt:lpstr>
      <vt:lpstr>110</vt:lpstr>
      <vt:lpstr>Phụ biểu 01</vt:lpstr>
      <vt:lpstr>'109'!Print_Titles</vt:lpstr>
      <vt:lpstr>'Phụ biểu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 Nguyen</dc:creator>
  <cp:lastModifiedBy>Huong Nguyen</cp:lastModifiedBy>
  <cp:lastPrinted>2026-01-16T07:40:24Z</cp:lastPrinted>
  <dcterms:created xsi:type="dcterms:W3CDTF">2025-08-27T02:36:07Z</dcterms:created>
  <dcterms:modified xsi:type="dcterms:W3CDTF">2026-01-16T07:43:29Z</dcterms:modified>
</cp:coreProperties>
</file>